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11-02 Venituri" sheetId="1" r:id="rId1"/>
    <sheet name="11-02 - Cheltuieli" sheetId="2" r:id="rId2"/>
    <sheet name="detalierea cheltuielilor" sheetId="3" r:id="rId3"/>
  </sheets>
  <externalReferences>
    <externalReference r:id="rId6"/>
    <externalReference r:id="rId7"/>
    <externalReference r:id="rId8"/>
  </externalReferences>
  <definedNames>
    <definedName name="_xlnm.Print_Titles" localSheetId="0">'11-02 Venituri'!$10:$12</definedName>
    <definedName name="_xlnm.Print_Area" localSheetId="0">'11-02 Venituri'!$A$1:$L$285</definedName>
  </definedNames>
  <calcPr fullCalcOnLoad="1"/>
</workbook>
</file>

<file path=xl/sharedStrings.xml><?xml version="1.0" encoding="utf-8"?>
<sst xmlns="http://schemas.openxmlformats.org/spreadsheetml/2006/main" count="1701" uniqueCount="944">
  <si>
    <t>Fondul naţional pentru relaţii bilaterale aferent mecanismelor financiare SEE (56.28.01 la 56.28.03)</t>
  </si>
  <si>
    <t>56.28</t>
  </si>
  <si>
    <t>56.28.01</t>
  </si>
  <si>
    <t>56.28.02</t>
  </si>
  <si>
    <t>56.28.03</t>
  </si>
  <si>
    <t>CHELTUIELI DE CAPITAL  (cod 71+72+75)</t>
  </si>
  <si>
    <t>70</t>
  </si>
  <si>
    <t>TITLUL XII  ACTIVE NEFINANCIARE  (cod 71.01 + 71.03)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</si>
  <si>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</si>
  <si>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</si>
  <si>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</si>
  <si>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</si>
  <si>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</si>
  <si>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</si>
  <si>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</si>
  <si>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</si>
  <si>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</si>
  <si>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</si>
  <si>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</si>
  <si>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</si>
  <si>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</si>
  <si>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</si>
  <si>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</si>
  <si>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</si>
  <si>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</si>
  <si>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NAŢIONAL DE DEZVOLTARE</t>
  </si>
  <si>
    <t>OPERATIUNI FINANCIARE  (cod 81)</t>
  </si>
  <si>
    <t>TITLUL XVI RAMBURSARI DE CREDITE   (cod 81.04)</t>
  </si>
  <si>
    <t>Rambursarea imprumuturilor contractate pentru finantarea proiectelor cu finantare UE</t>
  </si>
  <si>
    <t>81.04</t>
  </si>
  <si>
    <t>TITLUL XVII PLATI EFECTUATE IN ANII PRECEDENTI SI RECUPERATE IN ANUL CURENT (85.01)</t>
  </si>
  <si>
    <t>Plati efectuate in anii precedenti si recuperate in anul curent (cod 85.01.02)</t>
  </si>
  <si>
    <t>Plati efectuate in anii precedenti si recuperate in anul curent în secţiunea de dezvoltare a bugetului local</t>
  </si>
  <si>
    <t>85.01.02</t>
  </si>
  <si>
    <t>Excedent (92.01.97)</t>
  </si>
  <si>
    <t>92.01.97</t>
  </si>
  <si>
    <t>Deficit (93.01.97)</t>
  </si>
  <si>
    <t>93.01.97</t>
  </si>
  <si>
    <t xml:space="preserve">Formular:   </t>
  </si>
  <si>
    <t xml:space="preserve">BUGETUL INSTITUŢIILOR PUBLICE ŞI ACTIVITĂŢILOR FINANŢATE INTEGRAL </t>
  </si>
  <si>
    <t>SAU PARŢIAL DIN VENITURI PROPRII, PE ANUL 2014 ŞI  ESTIMĂRI  PENTRU ANII 2015-2017 - VENITURI</t>
  </si>
  <si>
    <t xml:space="preserve"> - mii lei -</t>
  </si>
  <si>
    <t>D E N U M I R E A     I N D I C A T O R I L O R</t>
  </si>
  <si>
    <t>Cod indicator</t>
  </si>
  <si>
    <t>Buget 2014</t>
  </si>
  <si>
    <t>Estimari</t>
  </si>
  <si>
    <t>PREVEDERI ANUALE</t>
  </si>
  <si>
    <t>PREVEDERI TRIMESTRIALE</t>
  </si>
  <si>
    <t xml:space="preserve">TOTAL </t>
  </si>
  <si>
    <t>Trim I</t>
  </si>
  <si>
    <t>Trim II</t>
  </si>
  <si>
    <t>Trim III</t>
  </si>
  <si>
    <t>Trim IV</t>
  </si>
  <si>
    <t>TOTAL VENITURI (cod 00.02+00.15+00.16+00.17+45.10)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</si>
  <si>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</si>
  <si>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</si>
  <si>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</si>
  <si>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</si>
  <si>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</si>
  <si>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</si>
  <si>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</si>
  <si>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15.10.01+15.10.50)</t>
  </si>
  <si>
    <t>15.10</t>
  </si>
  <si>
    <t>Impozit pe spectacole</t>
  </si>
  <si>
    <t>15.10.01</t>
  </si>
  <si>
    <t>Alte taxe pe servicii specifice</t>
  </si>
  <si>
    <t>15.10.50</t>
  </si>
  <si>
    <t>C.   VENITURI NEFISCALE ( cod 00.13+00.14)</t>
  </si>
  <si>
    <t>00.12</t>
  </si>
  <si>
    <t>C1.  VENITURI DIN PROPRIETATE (cod 30.10+31.10)</t>
  </si>
  <si>
    <t>00.13</t>
  </si>
  <si>
    <t xml:space="preserve">Venituri din proprietate  (cod 30.10.05+30.10.08+30.10.09+30.10.50) </t>
  </si>
  <si>
    <t>30.10</t>
  </si>
  <si>
    <t>Venituri din concesiuni si inchirieri (cod 30.10.05.30)</t>
  </si>
  <si>
    <t>30.10.05</t>
  </si>
  <si>
    <t>Alte venituri din concesiuni si inchirieri de catre institutiile publice</t>
  </si>
  <si>
    <t>30.10.05.30</t>
  </si>
  <si>
    <t xml:space="preserve">Venituri din dividende  ( cod 30.10.08.02+ 30.10.08.03)  </t>
  </si>
  <si>
    <t>30.10.08</t>
  </si>
  <si>
    <t>Venituri din dividende de la alţi plătitori*)</t>
  </si>
  <si>
    <t>30.10.08.02</t>
  </si>
  <si>
    <t>Dividente de virat de către societăţile şi companiile naţionale şi societăţile cu capital majoritar de stat*)</t>
  </si>
  <si>
    <t>30.10.08.03</t>
  </si>
  <si>
    <t>Venituri din utilizarea pasunilor comunale</t>
  </si>
  <si>
    <t>30.10.09</t>
  </si>
  <si>
    <t>Alte venituri din proprietate</t>
  </si>
  <si>
    <t>30.10.50</t>
  </si>
  <si>
    <t xml:space="preserve"> Venituri din dobanzi(cod31.10.03)</t>
  </si>
  <si>
    <t>31.10</t>
  </si>
  <si>
    <t>Alte venituri din dobanzi</t>
  </si>
  <si>
    <t>31.10.03</t>
  </si>
  <si>
    <t>C2.  VANZARI DE BUNURI SI SERVICII (cod 33.10+34.10+35.10+36.10+37.10)</t>
  </si>
  <si>
    <t>00.14</t>
  </si>
  <si>
    <t xml:space="preserve">Venituri din prestari de servicii si alte activitati (cod 33.10.05+33.10.08+33.10.09+33.10.13+33.10.14+33.10.16+33.10.17+33.10.19+33.10.20+33.10.21+33.10.30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</si>
  <si>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</si>
  <si>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</si>
  <si>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</si>
  <si>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</si>
  <si>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</si>
  <si>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Taxe şi alte venituri din protecţia mediului</t>
  </si>
  <si>
    <t>33.10.09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</si>
  <si>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</si>
  <si>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</si>
  <si>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</si>
  <si>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</si>
  <si>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</si>
  <si>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</si>
  <si>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</si>
  <si>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</si>
  <si>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</si>
  <si>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</si>
  <si>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cercetare</t>
  </si>
  <si>
    <t>33.10.20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</si>
  <si>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</si>
  <si>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</si>
  <si>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</si>
  <si>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</si>
  <si>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</si>
  <si>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</si>
  <si>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</si>
  <si>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</si>
  <si>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</si>
  <si>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</si>
  <si>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</si>
  <si>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</si>
  <si>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</si>
  <si>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</si>
  <si>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</si>
  <si>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</si>
  <si>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</si>
  <si>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</si>
  <si>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</si>
  <si>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</si>
  <si>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Alte venituri</t>
  </si>
  <si>
    <t>36.10.50</t>
  </si>
  <si>
    <t>Transferuri voluntare, altele decât subvenţiile (cod 37.10.01 + 37.10.03 + 37.10.04 + 37.10.50)</t>
  </si>
  <si>
    <t>37.10</t>
  </si>
  <si>
    <t>Donaţii şi sponsorizări</t>
  </si>
  <si>
    <t>37.10.01</t>
  </si>
  <si>
    <t>Vărsăminte din sectiunea de funcţionare pentru finanţarea secţiunii  de dezvoltare a bugetului local(cu semnul minus)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</si>
  <si>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</si>
  <si>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</si>
  <si>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</si>
  <si>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</si>
  <si>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</si>
  <si>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</si>
  <si>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</si>
  <si>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</si>
  <si>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</si>
  <si>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</si>
  <si>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</si>
  <si>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</si>
  <si>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</si>
  <si>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III. OPERAŢIUNI FINANCIARE   (cod 40.10)</t>
  </si>
  <si>
    <t>00.16</t>
  </si>
  <si>
    <t>Încasări din rambursarea împrumuturilor acordate (cod 40.10.16)</t>
  </si>
  <si>
    <t>40.10</t>
  </si>
  <si>
    <t>Sume primite în cadrul mecanismului decontării cererilor de plată*)</t>
  </si>
  <si>
    <t>40.10.16</t>
  </si>
  <si>
    <t>IV.  SUBVENTII (cod 00.18)</t>
  </si>
  <si>
    <t>00.17</t>
  </si>
  <si>
    <t>SUBVENTII DE LA ALTE NIVELE ALE ADMINISTRATIEI PUBLICE (cod 42.10+43.10)</t>
  </si>
  <si>
    <t>00.18</t>
  </si>
  <si>
    <t>Subventii de la bugetul de stat (cod 42.10.11+42.10.39+42.10.43+42.10.62)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</si>
  <si>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</si>
  <si>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</si>
  <si>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</si>
  <si>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</si>
  <si>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</si>
  <si>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Sume primite de institutiile publice si activitatile finantate integral sau partial din venituri proprii in cadrul programelor FEGA implementate de APIA</t>
  </si>
  <si>
    <t>42.10.43</t>
  </si>
  <si>
    <t>Sume alocate din bugetul de stat aferente corecţiilor financiare</t>
  </si>
  <si>
    <t>42.10.62</t>
  </si>
  <si>
    <t>SUBVENTII DE LA ALTE ADMINISTRATII (cod 43.10.09+43.10.10+43.10.14+43.10.15+43.10.16+43.10.17+43.10.19)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</si>
  <si>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</si>
  <si>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</si>
  <si>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</si>
  <si>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</si>
  <si>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</si>
  <si>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</si>
  <si>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</si>
  <si>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Subvenţii din bugetul local pentru finanţarea camerelor agricole</t>
  </si>
  <si>
    <t>43.10.15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</si>
  <si>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</si>
  <si>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</si>
  <si>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</si>
  <si>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</si>
  <si>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</si>
  <si>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</si>
  <si>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</si>
  <si>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</si>
  <si>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</si>
  <si>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</si>
  <si>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</si>
  <si>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</si>
  <si>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</si>
  <si>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</si>
  <si>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</si>
  <si>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</si>
  <si>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Subventii pentru institutiile publice destinate sectiunii de dezvoltare</t>
  </si>
  <si>
    <t>43.10.19</t>
  </si>
  <si>
    <t>Sume primite de la UE/alti donatori in contul platilor efectuate si prefinantari  (cod 45.10.01 la 45.10.05 +45.10.07+45.10.08+45.10.15+45.10.16+45.10.17+45.10.18+45.10.19+ 45.10.20+45.10.21)</t>
  </si>
  <si>
    <t>45.10</t>
  </si>
  <si>
    <t>Fondul European de Dezvoltare Regionala ( cod 45.10.01.01 + 45.10.01.02 + 45.10.01.03)*)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</si>
  <si>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</si>
  <si>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</si>
  <si>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</si>
  <si>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</si>
  <si>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</si>
  <si>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</si>
  <si>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</si>
  <si>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45.10.02.01+45.10.02.02+45.10.02.03)*)</t>
  </si>
  <si>
    <t>45.10.02</t>
  </si>
  <si>
    <t>45.10.02.01</t>
  </si>
  <si>
    <t>45.10.02.02</t>
  </si>
  <si>
    <t>45.10.02.03</t>
  </si>
  <si>
    <t>Fondul de Coeziune( cod 45.10.03.01+45.10.03.02+45.10.03.03)*)</t>
  </si>
  <si>
    <t>45.10.03</t>
  </si>
  <si>
    <t>45.10.03.01</t>
  </si>
  <si>
    <t>45.10.03.02</t>
  </si>
  <si>
    <t>45.10.03.03</t>
  </si>
  <si>
    <t>Fondul European Agricol de Dezvoltare Rurala ( cod 45.10.04.01 + 45.10.04.02 +45.10.04.03)*)</t>
  </si>
  <si>
    <t>45.10.04</t>
  </si>
  <si>
    <t>45.10.04.01</t>
  </si>
  <si>
    <t>45.10.04.02</t>
  </si>
  <si>
    <t>45.10.04.03</t>
  </si>
  <si>
    <t>Fondul European pentru Pescuit( cod 45.10.05.01+45.10.05.02+45.10.05.03)*)</t>
  </si>
  <si>
    <t>45.10.05</t>
  </si>
  <si>
    <t>45.10.05.01</t>
  </si>
  <si>
    <t>45.10.05.02</t>
  </si>
  <si>
    <t>45.10.05.03</t>
  </si>
  <si>
    <t>Instrumentul de Asistenta pentru Preaderare ( cod 45.10.07.01 + 45.10.07.02 + 45.10.07.03)*)</t>
  </si>
  <si>
    <t>45.10.07</t>
  </si>
  <si>
    <t>45.10.07.01</t>
  </si>
  <si>
    <t>45.10.07.02</t>
  </si>
  <si>
    <t>45.10.07.03</t>
  </si>
  <si>
    <t>Instrumentul European de Vecinatate si Parteneriat ( cod 45.10.08.01 + 45.10.08.02 + 45.10.08.03)*)</t>
  </si>
  <si>
    <t>45.10.08</t>
  </si>
  <si>
    <t>45.10.08.01</t>
  </si>
  <si>
    <t>45.10.08.02</t>
  </si>
  <si>
    <t>45.10.08.03</t>
  </si>
  <si>
    <t>Programe comunitare finantate in perioada 2007-2013   (cod 45.10.15.01 + 45.10.15.02 + 45.10.15.03)*)</t>
  </si>
  <si>
    <t>45.10.15</t>
  </si>
  <si>
    <t>45.10.15.01</t>
  </si>
  <si>
    <t>45.10.15.02</t>
  </si>
  <si>
    <t>45.10.15.03</t>
  </si>
  <si>
    <t>Alte facilitati si instrumente postaderare (cod 45.10.16.01+45.10.16.02+45.10.16.03)*)</t>
  </si>
  <si>
    <t>45.10.16</t>
  </si>
  <si>
    <t>45.10.16.01</t>
  </si>
  <si>
    <t>45.10.16.02</t>
  </si>
  <si>
    <t>45.10.16.03</t>
  </si>
  <si>
    <t>Mecanismul financiar SEE (cod 45.10.17.01+45.10.17.02+45.10.17.03)*)</t>
  </si>
  <si>
    <t>45.10.17</t>
  </si>
  <si>
    <t>45.10.17.01</t>
  </si>
  <si>
    <t>45.10.17.02</t>
  </si>
  <si>
    <t xml:space="preserve">Sume primite în avans </t>
  </si>
  <si>
    <t>45.10.17.03</t>
  </si>
  <si>
    <t>Mecanismul financiar norvegian (cod 45.10.18.01+45.10.18.02+45.10.18.03) *)</t>
  </si>
  <si>
    <t>45.10.18</t>
  </si>
  <si>
    <t>45.10.18.01</t>
  </si>
  <si>
    <t>45.10.18.02</t>
  </si>
  <si>
    <t>45.10.18.03</t>
  </si>
  <si>
    <t>Programul de cooperare elvetiano-roman vazand reducerea disparitatilor economice si sociale in cadrul Uniunii Europene extinse (cod 45.10.19.01+45.10.19.02) *)</t>
  </si>
  <si>
    <t>45.10.19</t>
  </si>
  <si>
    <t>45.10.19.01</t>
  </si>
  <si>
    <t>45.10.19.02</t>
  </si>
  <si>
    <t>Asistenţă tehnică pentru mecanismele financiare SEE (cod 45.10.20.01+45.10.20.02+45.10.20.03) *)</t>
  </si>
  <si>
    <t>45.10.20</t>
  </si>
  <si>
    <t>45.10.20.01</t>
  </si>
  <si>
    <t>45.10.20.02</t>
  </si>
  <si>
    <t>Sume primite în avans</t>
  </si>
  <si>
    <t>45.10.20.03</t>
  </si>
  <si>
    <t>Fondul naţional pentru relaţii bilaterale aferent mecanismelor financiare SEE  (cod 45.10.21.01+45.10.21.02+45.10.21.03) *)</t>
  </si>
  <si>
    <t>45.10.21</t>
  </si>
  <si>
    <t>45.10.21.01</t>
  </si>
  <si>
    <t>45.10.21.02</t>
  </si>
  <si>
    <t>45.10.21.03</t>
  </si>
  <si>
    <t>VENITURILE SECŢIUNII DE FUNCŢIONARE (cod 00.02+00.17)</t>
  </si>
  <si>
    <t>00.01 SF</t>
  </si>
  <si>
    <t xml:space="preserve">Venituri din prestari de servicii si alte activitati (cod 33.10.05 + 33.10.08 +33.10.09+ 33.10.13 + 33.10.14 + 33.10.16 + 33.10.17 + 33.10.19 + 33.10.20+33.10.21+33.10.30 la 33.10.32 + 33.10.50) </t>
  </si>
  <si>
    <t>Transferuri voluntare, altele decât subvenţiile (cod 37.10.01+37.10.03+37.10.50)</t>
  </si>
  <si>
    <t>Vărsăminte din sectiunea de funcţionare pentru finanţarea secţiunii  de dezvoltare a bugetului local (cu semnul minus)</t>
  </si>
  <si>
    <t>Subventii de la bugetul de stat (cod 42.10.11+42.10.43)</t>
  </si>
  <si>
    <t>Subventii primite de institutiile publice si activitatile finantate integral sau partial din venituri proprii in cadrul programelor FEGA implementate de APIA</t>
  </si>
  <si>
    <t>SUBVENTII DE LA ALTE ADMINISTRATII (cod 43.10.09+43.10.10+43.10.15)</t>
  </si>
  <si>
    <t>VENITURILE SECŢIUNII DE DEZVOLTARE (cod 00.02+ 00.15+00.16+ 00.17+45.10) - TOTAL</t>
  </si>
  <si>
    <t>00.01 SD</t>
  </si>
  <si>
    <t>I.  VENITURI CURENTE ( cod 00.12)</t>
  </si>
  <si>
    <t>C.   VENITURI NEFISCALE ( cod 00.14)</t>
  </si>
  <si>
    <t>C2.  VANZARI DE BUNURI SI SERVICII (cod 37.10)</t>
  </si>
  <si>
    <t>Transferuri voluntare, altele decât subvenţiile (cod 37.10.04)</t>
  </si>
  <si>
    <t>Subventii de la bugetul de stat (cod 42.10.39+42.10.62)</t>
  </si>
  <si>
    <t>SUBVENTII DE LA ALTE ADMINISTRATII (cod 43.10.14+43.10.16+43.10.17+43.10.19)</t>
  </si>
  <si>
    <t>Fondul European de Dezvoltare Regionala ( cod 45.10.01.01 + 45.10.01.02 + 45.10.01.03) *)</t>
  </si>
  <si>
    <t>Fondul Social European( cod 45.10.02.01+45.10.02.02+45.10.02.03) *)</t>
  </si>
  <si>
    <t>Fondul de Coeziune( cod 45.10.03.01+45.10.03.02+45.10.03.03) *)</t>
  </si>
  <si>
    <t>Fondul  European Agricol de Dezvoltare Rurala( cod 45.10.04.01+45.10.04.02+45.10.04.03) *)</t>
  </si>
  <si>
    <t>Fondul European de Pescuit( cod 45.10.05.01+45.10.05.02+45.10.05.03) *)</t>
  </si>
  <si>
    <t>Instrumentul de Asistenta pentru Preaderare ( cod 45.10.07.01 + 45.10.07.02 + 45.10.07.03) *)</t>
  </si>
  <si>
    <t>Instrumentul European de Vecinatate si Parteneriat ( cod 45.10.08.01 + 45.10.08.02 + 45.10.08.03) *)</t>
  </si>
  <si>
    <t>Programe comunitare finantate in perioada 2007-2013   (cod 45.10.15.01 + 45.10.15.02 + 45.10.15.03) *)</t>
  </si>
  <si>
    <t>Alte facilitati si instrumente postaderare (cod 45.10.16.01+45.10.16.02+45.10.16.03) *)</t>
  </si>
  <si>
    <t>Programul de cooperare elvetiano-roman vizand reducerea disparitatilor economice si sociale in cadrul Uniunii Europene extinse (cod 45.10.19.01+45.10.19.02) *)</t>
  </si>
  <si>
    <t>JUDEŢUL: SIBIU</t>
  </si>
  <si>
    <t>DIRECTOR,</t>
  </si>
  <si>
    <t>CONTABIL-SEF,</t>
  </si>
  <si>
    <t>Spitalul de Psihiatrie "Dr.Gh. Preda" Sibiu</t>
  </si>
  <si>
    <t>Aprobat</t>
  </si>
  <si>
    <t>Consiliul Judetean Sibiu</t>
  </si>
  <si>
    <t>SAU PARŢIAL DIN VENITURI PROPRII, PE ANUL 2014 ŞI  ESTIMĂRI  PENTRU ANII 2015-2017 - CHELTUIELI</t>
  </si>
  <si>
    <t>din care credite bugetare destinate stingerii plăţilor restante</t>
  </si>
  <si>
    <t>TOTAL CHELTUIELI - SECTIUNEA DE FUNCTIONARE + SECTIUNEA DE DEZVOLTARE ( cod 50.10+59.10+63.10+70.10+74.10+79.10)</t>
  </si>
  <si>
    <t>49.10</t>
  </si>
  <si>
    <t>Partea I-a SERVICII PUBLICE GENERALE (cod 54.10+55.10)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</si>
  <si>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</si>
  <si>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</si>
  <si>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</si>
  <si>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</si>
  <si>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</si>
  <si>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</si>
  <si>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</si>
  <si>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</si>
  <si>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</si>
  <si>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</si>
  <si>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</si>
  <si>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</si>
  <si>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</si>
  <si>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</si>
  <si>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</si>
  <si>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</si>
  <si>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</si>
  <si>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</si>
  <si>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</si>
  <si>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</si>
  <si>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</si>
  <si>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</si>
  <si>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</si>
  <si>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</si>
  <si>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</si>
  <si>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</si>
  <si>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</si>
  <si>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</si>
  <si>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</si>
  <si>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</si>
  <si>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</si>
  <si>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</si>
  <si>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</si>
  <si>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</si>
  <si>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</si>
  <si>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</si>
  <si>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</si>
  <si>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</si>
  <si>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</si>
  <si>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</si>
  <si>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</si>
  <si>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</si>
  <si>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</si>
  <si>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</si>
  <si>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</si>
  <si>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</si>
  <si>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</si>
  <si>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</si>
  <si>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</si>
  <si>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</si>
  <si>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</si>
  <si>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</si>
  <si>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</si>
  <si>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</si>
  <si>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</si>
  <si>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</si>
  <si>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</si>
  <si>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</si>
  <si>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</si>
  <si>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</si>
  <si>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</si>
  <si>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</si>
  <si>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</si>
  <si>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</si>
  <si>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</si>
  <si>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</si>
  <si>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</si>
  <si>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</si>
  <si>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</si>
  <si>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</si>
  <si>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</si>
  <si>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</si>
  <si>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</si>
  <si>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</si>
  <si>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</si>
  <si>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</si>
  <si>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</si>
  <si>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</si>
  <si>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</si>
  <si>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</si>
  <si>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</si>
  <si>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</si>
  <si>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</si>
  <si>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</si>
  <si>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</si>
  <si>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</si>
  <si>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</si>
  <si>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</si>
  <si>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</si>
  <si>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</si>
  <si>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</si>
  <si>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</si>
  <si>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</si>
  <si>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</si>
  <si>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</si>
  <si>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</si>
  <si>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</si>
  <si>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</si>
  <si>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</si>
  <si>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</si>
  <si>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</si>
  <si>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</si>
  <si>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</si>
  <si>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</si>
  <si>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</si>
  <si>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</si>
  <si>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</si>
  <si>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</si>
  <si>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</si>
  <si>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</si>
  <si>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</si>
  <si>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</si>
  <si>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</si>
  <si>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</si>
  <si>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</si>
  <si>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</si>
  <si>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</si>
  <si>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</si>
  <si>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</si>
  <si>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</si>
  <si>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</si>
  <si>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</si>
  <si>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</si>
  <si>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</si>
  <si>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</si>
  <si>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</si>
  <si>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</si>
  <si>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</si>
  <si>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</si>
  <si>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</si>
  <si>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</si>
  <si>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</si>
  <si>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</si>
  <si>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</si>
  <si>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</si>
  <si>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</si>
  <si>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</si>
  <si>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</si>
  <si>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</si>
  <si>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</si>
  <si>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</si>
  <si>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</si>
  <si>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</si>
  <si>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</si>
  <si>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</si>
  <si>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</si>
  <si>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</si>
  <si>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</si>
  <si>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</si>
  <si>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</si>
  <si>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</si>
  <si>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</si>
  <si>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</si>
  <si>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</si>
  <si>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</si>
  <si>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</si>
  <si>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</si>
  <si>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</si>
  <si>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</si>
  <si>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</si>
  <si>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</si>
  <si>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</si>
  <si>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</si>
  <si>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</si>
  <si>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</si>
  <si>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</si>
  <si>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</si>
  <si>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</si>
  <si>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</si>
  <si>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</si>
  <si>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</si>
  <si>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</si>
  <si>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</si>
  <si>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99.10.96 + 99.10.97</t>
    </r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</si>
  <si>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</si>
  <si>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</si>
  <si>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</si>
  <si>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</si>
  <si>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</si>
  <si>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</si>
  <si>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</si>
  <si>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99.10.96 </t>
    </r>
  </si>
  <si>
    <t>TOTAL CHELTUIELI - SECTIUNEA DE DEZVOLTARE (cod 50.10+59.10+63.10+70.10+74.10+79.10)</t>
  </si>
  <si>
    <t>Partea I-a SERVICII PUBLICE GENERALE (cod 54.10)</t>
  </si>
  <si>
    <t>EXCEDENT     (98.10.97)</t>
  </si>
  <si>
    <r>
      <t xml:space="preserve">DEFICIT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( 99.10.97)</t>
    </r>
  </si>
  <si>
    <t>Formular:</t>
  </si>
  <si>
    <t>B U G E T U L</t>
  </si>
  <si>
    <t xml:space="preserve">PE TITLURI DE CHELTUIELI, ARTICOLE ŞI ALINEATE, PE ANUL 2014 ŞI  ESTIMĂRI  PENTRU ANII 2015-2017 </t>
  </si>
  <si>
    <t>- mii lei -</t>
  </si>
  <si>
    <t>TOTAL CHELTUIELI  (SECTIUNEA DE FUNCŢIONARE+SECŢIUNEA DE DEZVOLTARE)</t>
  </si>
  <si>
    <t>SECŢIUNEA DE FUNCŢIONARE (cod 01+79+84)</t>
  </si>
  <si>
    <t>CHELTUIELI CURENTE TOTAL (cod 10+20+30+40+50+51SF+51SD+55SF+55SD+56+57+59)</t>
  </si>
  <si>
    <t>01</t>
  </si>
  <si>
    <t>TITLUL I  CHELTUIELI DE PERSONAL   (cod 10.01+10.02+10.03)</t>
  </si>
  <si>
    <t>10</t>
  </si>
  <si>
    <t>Cheltuieli salariale in bani   (cod 10.01.01+10.01.03 la 10.01.08 +10.01.10 la 10.01.16 +10.01.30)</t>
  </si>
  <si>
    <t>10.01</t>
  </si>
  <si>
    <t>Salarii de baza</t>
  </si>
  <si>
    <t>10.01.01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</si>
  <si>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</si>
  <si>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</si>
  <si>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</si>
  <si>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</si>
  <si>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</si>
  <si>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</si>
  <si>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</si>
  <si>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</si>
  <si>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</si>
  <si>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</si>
  <si>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</si>
  <si>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</si>
  <si>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</si>
  <si>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</si>
  <si>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</si>
  <si>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</si>
  <si>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</si>
  <si>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</si>
  <si>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</si>
  <si>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</si>
  <si>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</si>
  <si>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</si>
  <si>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</si>
  <si>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</si>
  <si>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</si>
  <si>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</si>
  <si>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</si>
  <si>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</si>
  <si>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10.02.05+10.02.30)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</si>
  <si>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</si>
  <si>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</si>
  <si>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</si>
  <si>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</si>
  <si>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</si>
  <si>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</si>
  <si>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</si>
  <si>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</si>
  <si>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</si>
  <si>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</si>
  <si>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</si>
  <si>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</si>
  <si>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</si>
  <si>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</si>
  <si>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</si>
  <si>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</si>
  <si>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</si>
  <si>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</si>
  <si>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</si>
  <si>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</si>
  <si>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</si>
  <si>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</si>
  <si>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</si>
  <si>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viaţă plătite de angajator pentru angajaţi </t>
  </si>
  <si>
    <t>10.03.05</t>
  </si>
  <si>
    <t>Contributii pentru concedii si indemnizatii</t>
  </si>
  <si>
    <t>10.03.06</t>
  </si>
  <si>
    <t>TITLUL II  BUNURI SI SERVICII  (cod 20.01 la 20.06+20.09 la 20.16+20.18 la 20.25+20.27+20.30)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</si>
  <si>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</si>
  <si>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</si>
  <si>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</si>
  <si>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</si>
  <si>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</si>
  <si>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</si>
  <si>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</si>
  <si>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</si>
  <si>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</si>
  <si>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</si>
  <si>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</si>
  <si>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</si>
  <si>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</si>
  <si>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</si>
  <si>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</si>
  <si>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</si>
  <si>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</si>
  <si>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</si>
  <si>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</si>
  <si>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</si>
  <si>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</si>
  <si>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</si>
  <si>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</si>
  <si>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</si>
  <si>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</si>
  <si>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</si>
  <si>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</si>
  <si>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</si>
  <si>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</si>
  <si>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</si>
  <si>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</si>
  <si>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</si>
  <si>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</si>
  <si>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</si>
  <si>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</si>
  <si>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</si>
  <si>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</si>
  <si>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</si>
  <si>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</si>
  <si>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</si>
  <si>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</si>
  <si>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</si>
  <si>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</si>
  <si>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</si>
  <si>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</si>
  <si>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</si>
  <si>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</si>
  <si>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</si>
  <si>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</si>
  <si>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</si>
  <si>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</si>
  <si>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</si>
  <si>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</si>
  <si>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</si>
  <si>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</si>
  <si>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</si>
  <si>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</si>
  <si>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</si>
  <si>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</si>
  <si>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</si>
  <si>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</si>
  <si>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</si>
  <si>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</si>
  <si>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</si>
  <si>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</si>
  <si>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</si>
  <si>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</si>
  <si>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</si>
  <si>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</si>
  <si>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</si>
  <si>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</si>
  <si>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</si>
  <si>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</si>
  <si>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</si>
  <si>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</si>
  <si>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</si>
  <si>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</si>
  <si>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</si>
  <si>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</si>
  <si>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</si>
  <si>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</si>
  <si>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</si>
  <si>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</si>
  <si>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+ 20.24.02)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</si>
  <si>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</si>
  <si>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</si>
  <si>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</si>
  <si>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</si>
  <si>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</si>
  <si>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</si>
  <si>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</si>
  <si>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</si>
  <si>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</si>
  <si>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</si>
  <si>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</si>
  <si>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</si>
  <si>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</si>
  <si>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</si>
  <si>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</si>
  <si>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</si>
  <si>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</si>
  <si>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</si>
  <si>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</si>
  <si>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</si>
  <si>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</si>
  <si>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</si>
  <si>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</si>
  <si>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</si>
  <si>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</si>
  <si>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</si>
  <si>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</si>
  <si>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</si>
  <si>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</si>
  <si>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</si>
  <si>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</si>
  <si>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</si>
  <si>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</si>
  <si>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</si>
  <si>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</si>
  <si>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</si>
  <si>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</si>
  <si>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</si>
  <si>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</si>
  <si>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</si>
  <si>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</si>
  <si>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directe subimprumutate</t>
  </si>
  <si>
    <t>30.02.03</t>
  </si>
  <si>
    <t xml:space="preserve">Dobanzi aferente datoriei publice externe locale </t>
  </si>
  <si>
    <t>30.02.05</t>
  </si>
  <si>
    <t>Alte dobanzi  (cod 30.03.01 la 30.03.03+ 30.03.05)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</si>
  <si>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</si>
  <si>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</si>
  <si>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</si>
  <si>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</si>
  <si>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</si>
  <si>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</si>
  <si>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</si>
  <si>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</si>
  <si>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</si>
  <si>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</si>
  <si>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</si>
  <si>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</si>
  <si>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</si>
  <si>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</si>
  <si>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</si>
  <si>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</si>
  <si>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</si>
  <si>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</si>
  <si>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</si>
  <si>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</si>
  <si>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</si>
  <si>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</si>
  <si>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</si>
  <si>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51.01.01+51.01.03+51.01.05+51.01.14+51.01.15+51.01.24+51.01.26+51.01.31+51.01.39 + 51.01.46+51.01.49)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</si>
  <si>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</si>
  <si>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</si>
  <si>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</si>
  <si>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</si>
  <si>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</si>
  <si>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Finantarea aeroporturilor de interes local</t>
  </si>
  <si>
    <t>51.01.05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</si>
  <si>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</si>
  <si>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</si>
  <si>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</si>
  <si>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</si>
  <si>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</si>
  <si>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</si>
  <si>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</si>
  <si>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</si>
  <si>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</si>
  <si>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</si>
  <si>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Transferuri din bugetele locale pentru finanţarea unităţilor de asistenţă socială şi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</si>
  <si>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</si>
  <si>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</si>
  <si>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</si>
  <si>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</si>
  <si>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</si>
  <si>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TITLUL VII ALTE TRANSFERURI   (cod 55.01+ 55.02)</t>
  </si>
  <si>
    <t>55 SF</t>
  </si>
  <si>
    <t>A. Transferuri interne  (cod 55.01.18+ 55.01.54)</t>
  </si>
  <si>
    <t>55.01</t>
  </si>
  <si>
    <t>Alte transferuri curente interne</t>
  </si>
  <si>
    <t>55.01.18</t>
  </si>
  <si>
    <t>Transferuri pentru achitarea obligaţiilor restante  catre furnizorii de energie termica si ale centralelor de termoficare</t>
  </si>
  <si>
    <t>55.01.54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</si>
  <si>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</si>
  <si>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</si>
  <si>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</si>
  <si>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</si>
  <si>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</si>
  <si>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</si>
  <si>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</si>
  <si>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</si>
  <si>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</si>
  <si>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</si>
  <si>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</si>
  <si>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</si>
  <si>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</si>
  <si>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</si>
  <si>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</si>
  <si>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</si>
  <si>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</si>
  <si>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</si>
  <si>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r>
      <t>TITLUL X ALTE CHELTUIELI (cod 59.01 + 59.02 + 59.08 +59.11 +59.12 +59.15 +59.17 +59.20+59.22 +59.25 +59.30+</t>
    </r>
    <r>
      <rPr>
        <b/>
        <sz val="12"/>
        <color indexed="10"/>
        <rFont val="Arial"/>
        <family val="2"/>
      </rPr>
      <t>59.35)</t>
    </r>
  </si>
  <si>
    <t>59</t>
  </si>
  <si>
    <t xml:space="preserve">Burse </t>
  </si>
  <si>
    <t>59.01</t>
  </si>
  <si>
    <t>Ajutoare pentru daune provocate de calamităţile naturale</t>
  </si>
  <si>
    <t>59.02</t>
  </si>
  <si>
    <t>Programe pentru tineret</t>
  </si>
  <si>
    <t>59.08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</si>
  <si>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</si>
  <si>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</si>
  <si>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</si>
  <si>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</si>
  <si>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</si>
  <si>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</si>
  <si>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</si>
  <si>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</si>
  <si>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Sume destinate finantarii programelor sportive realizate de structurile sportive de drept privat</t>
  </si>
  <si>
    <t>59.20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</si>
  <si>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</si>
  <si>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</si>
  <si>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</si>
  <si>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</si>
  <si>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</si>
  <si>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</si>
  <si>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Sume alocate pentru sprijinirea construirii de locuinţe</t>
  </si>
  <si>
    <t>59.35</t>
  </si>
  <si>
    <t>OPERATIUNI FINANCIARE  (cod 80+81)</t>
  </si>
  <si>
    <t>79</t>
  </si>
  <si>
    <t>TITLUL XV ÎMPRUMUTURI  (cod 80.03+80.30)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</si>
  <si>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</si>
  <si>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</si>
  <si>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</si>
  <si>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</si>
  <si>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</si>
  <si>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</si>
  <si>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</si>
  <si>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</si>
  <si>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</si>
  <si>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</si>
  <si>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</si>
  <si>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</si>
  <si>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</si>
  <si>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</si>
  <si>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</si>
  <si>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</si>
  <si>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</si>
  <si>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</si>
  <si>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</si>
  <si>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</si>
  <si>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</si>
  <si>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</si>
  <si>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</si>
  <si>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</si>
  <si>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</si>
  <si>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CURENT(85.01)</t>
  </si>
  <si>
    <t>84</t>
  </si>
  <si>
    <t>Plati efectuate in anii precedenti si recuperate in anul curent (cod 85.01.01)</t>
  </si>
  <si>
    <t>85.01</t>
  </si>
  <si>
    <t>Plati efectuate in anii precedenti si recuperate in anul curent în secţiunea de funcţionare a bugetului local</t>
  </si>
  <si>
    <t>85.01.01</t>
  </si>
  <si>
    <t>TITLUL XVIII  REZERVE, EXCEDENT/DEFICIT</t>
  </si>
  <si>
    <t>90</t>
  </si>
  <si>
    <t>Excedent 92.01.96</t>
  </si>
  <si>
    <t>92.01</t>
  </si>
  <si>
    <t>92.01.96</t>
  </si>
  <si>
    <t>Deficit 93.01.96</t>
  </si>
  <si>
    <t>93.01</t>
  </si>
  <si>
    <t>93.01.96</t>
  </si>
  <si>
    <t>SECŢIUNEA DE DEZVOLTARE (cod 51+55+56+70+79+84)</t>
  </si>
  <si>
    <t xml:space="preserve">TITLUL VI TRANSFERURI INTRE UNITATI ALE ADMINISTRATIEI PUBLICE  (cod 51.02) </t>
  </si>
  <si>
    <t xml:space="preserve">51 </t>
  </si>
  <si>
    <t>Transferuri de capital  (cod 51.02.12+51.02.28+51.02.29)</t>
  </si>
  <si>
    <t>51.02</t>
  </si>
  <si>
    <t>Transferuri prentru finanţarea investiţiilor la spitale</t>
  </si>
  <si>
    <t>51.02.12</t>
  </si>
  <si>
    <t>Transferuri din bugetele locale pentru finanţarea  cheltuielilor de capital din domeniul sănătăţii</t>
  </si>
  <si>
    <t>51.02.28</t>
  </si>
  <si>
    <t>Alte transferuri de capital catre institutii publice</t>
  </si>
  <si>
    <t>51.02.29</t>
  </si>
  <si>
    <t>TITLUL VII ALTE TRANSFERURI   (cod  55.01)</t>
  </si>
  <si>
    <t xml:space="preserve">55 </t>
  </si>
  <si>
    <t>A. Transferuri interne  (cod 55.01.03+55.01.08 la 55.01.10  + 55.01.13 +55.01.15+55.01.28+55.01.42)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</si>
  <si>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</si>
  <si>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</si>
  <si>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</si>
  <si>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</si>
  <si>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</si>
  <si>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</si>
  <si>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</si>
  <si>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</si>
  <si>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agentilor economici cu capital de stat</t>
  </si>
  <si>
    <t>55.01.12</t>
  </si>
  <si>
    <t>Programe de dezvoltare</t>
  </si>
  <si>
    <t>55.01.13</t>
  </si>
  <si>
    <t>Fond Roman de  Dezvoltare Sociala</t>
  </si>
  <si>
    <t>55.01.15</t>
  </si>
  <si>
    <t>Cheltuieli neeligibile ISPA</t>
  </si>
  <si>
    <t>55.01.28</t>
  </si>
  <si>
    <t>Transferuri din bugetul local către asociaţiile de dezvoltare intercomunitară</t>
  </si>
  <si>
    <t>55.01.42</t>
  </si>
  <si>
    <t>Titlul VIII Proiecte cu finantare din  Fonduri externe nerambursabile (FEN) postaderare (cod 56.01 la 56.05+cod 56.07 + 56.08 + 56.15 la 56.18 +56.25+56.27+56.28)</t>
  </si>
  <si>
    <t>Programe din Fondul European de Dezvoltare Regională (FEDR ) (56.01.01 la 56.01.03)</t>
  </si>
  <si>
    <t>56.01</t>
  </si>
  <si>
    <t xml:space="preserve">Finanţarea naţională </t>
  </si>
  <si>
    <t>56.01.01</t>
  </si>
  <si>
    <t xml:space="preserve">Finanţarea externa nerambursabila  </t>
  </si>
  <si>
    <t>56.01.02</t>
  </si>
  <si>
    <t xml:space="preserve">Cheltuieli neeligibile </t>
  </si>
  <si>
    <t>56.01.03</t>
  </si>
  <si>
    <t>Programe din Fondul Social European (FSE) (56.02.01 la 56.02.03)</t>
  </si>
  <si>
    <t>56.02</t>
  </si>
  <si>
    <t>56.02.01</t>
  </si>
  <si>
    <t>56.02.02</t>
  </si>
  <si>
    <t>Cheltuieli neeligibile</t>
  </si>
  <si>
    <t>56.02.03</t>
  </si>
  <si>
    <t>Programe din Fondul de Coeziune (FC) (56.03.01 la 56.03.03)</t>
  </si>
  <si>
    <t>56.03</t>
  </si>
  <si>
    <t>56.03.01</t>
  </si>
  <si>
    <t>56.03.02</t>
  </si>
  <si>
    <t>56.03.03</t>
  </si>
  <si>
    <t>Programe din Fondul European Agricol de Dezvoltare Rurala  (FEADR) (56.04.01 la 56.04.03)</t>
  </si>
  <si>
    <t>56.04</t>
  </si>
  <si>
    <t>56.04.01</t>
  </si>
  <si>
    <t>56.04.02</t>
  </si>
  <si>
    <t>56.04.03</t>
  </si>
  <si>
    <t>Programe din Fondul European pentru Pescuit (FEP) (56.05.01 la 56.05.03)</t>
  </si>
  <si>
    <t>56.05</t>
  </si>
  <si>
    <t>56.05.01</t>
  </si>
  <si>
    <t>56.05.02</t>
  </si>
  <si>
    <t>56.05.03</t>
  </si>
  <si>
    <t>Programe Instrumentul de Asistenţă pentru Preaderare (IPA) (56.07.01 la 56.07.03)</t>
  </si>
  <si>
    <t>56.07</t>
  </si>
  <si>
    <t>56.07.01</t>
  </si>
  <si>
    <t>56.07.02</t>
  </si>
  <si>
    <t>56.07.03</t>
  </si>
  <si>
    <t>Programe Instrumentul European de Vecinătate şi Parteneriat (ENPI) (56.08.01 la 56.08.03)</t>
  </si>
  <si>
    <t>56.08</t>
  </si>
  <si>
    <t>56.08.01</t>
  </si>
  <si>
    <t>56.08.02</t>
  </si>
  <si>
    <t>56.08.03</t>
  </si>
  <si>
    <t>Alte programe comunitare finantate in perioada 2007-2013 (56.15.01 la 56.15.03)</t>
  </si>
  <si>
    <t>56.15</t>
  </si>
  <si>
    <t>56.15.01</t>
  </si>
  <si>
    <t>56.15.02</t>
  </si>
  <si>
    <t>56.15.03</t>
  </si>
  <si>
    <t>Alte facilitati si instrumente postaderare (56.16.01 la 56.16.03)</t>
  </si>
  <si>
    <t>56.16</t>
  </si>
  <si>
    <t>56.16.01</t>
  </si>
  <si>
    <t>56.16.02</t>
  </si>
  <si>
    <t>56.16.03</t>
  </si>
  <si>
    <t>Mecanismul financiar SEE  (56.17.01 la 56.17.03)</t>
  </si>
  <si>
    <t>56.17</t>
  </si>
  <si>
    <t>56.17.01</t>
  </si>
  <si>
    <t>56.17.02</t>
  </si>
  <si>
    <t>56.17.03</t>
  </si>
  <si>
    <t>Mecanismul financiar norvegian (56.18.01 la 56.18.03)</t>
  </si>
  <si>
    <t>56.18</t>
  </si>
  <si>
    <t>56.18.01</t>
  </si>
  <si>
    <t>56.18.02</t>
  </si>
  <si>
    <t>56.18.03</t>
  </si>
  <si>
    <t>Programul de cooperare elvetiano-roman vizand reducerea disparitatilor economice si sociale in cadrul Uniunii Europene extinse (56.25.01 la 56.25.03)</t>
  </si>
  <si>
    <t>56.25</t>
  </si>
  <si>
    <t>56.25.01</t>
  </si>
  <si>
    <t>56.25.02</t>
  </si>
  <si>
    <t>56.25.03</t>
  </si>
  <si>
    <t>Asistenţă tehnică pentru mecanismele financiare SEE (56.27.01 la 56.27.03)</t>
  </si>
  <si>
    <t>56.27</t>
  </si>
  <si>
    <t>56.27.01</t>
  </si>
  <si>
    <t>56.27.02</t>
  </si>
  <si>
    <t>56.27.03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</si>
</sst>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10"/>
      <name val="Arial-T&amp;M"/>
      <family val="0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22">
    <xf numFmtId="0" fontId="0" fillId="0" borderId="0" xfId="0" applyAlignment="1">
      <alignment/>
    </xf>
    <xf numFmtId="0" fontId="4" fillId="0" borderId="0" xfId="57" applyFont="1" applyFill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4" fillId="0" borderId="0" xfId="57" applyFont="1" applyFill="1">
      <alignment/>
      <protection/>
    </xf>
    <xf numFmtId="0" fontId="3" fillId="0" borderId="0" xfId="57" applyFont="1" applyFill="1" applyAlignment="1">
      <alignment horizontal="center" vertical="center"/>
      <protection/>
    </xf>
    <xf numFmtId="0" fontId="3" fillId="0" borderId="0" xfId="57" applyFont="1" applyFill="1" applyAlignment="1">
      <alignment horizontal="left" vertical="top"/>
      <protection/>
    </xf>
    <xf numFmtId="0" fontId="4" fillId="0" borderId="0" xfId="57" applyFont="1" applyFill="1" applyAlignment="1" quotePrefix="1">
      <alignment horizontal="center"/>
      <protection/>
    </xf>
    <xf numFmtId="0" fontId="3" fillId="0" borderId="0" xfId="57" applyFont="1" applyFill="1" applyBorder="1" applyAlignment="1" quotePrefix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1" fontId="0" fillId="0" borderId="12" xfId="54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4" fillId="0" borderId="11" xfId="54" applyNumberFormat="1" applyFont="1" applyFill="1" applyBorder="1" applyAlignment="1">
      <alignment horizontal="left"/>
      <protection/>
    </xf>
    <xf numFmtId="0" fontId="4" fillId="0" borderId="11" xfId="0" applyFont="1" applyFill="1" applyBorder="1" applyAlignment="1">
      <alignment/>
    </xf>
    <xf numFmtId="49" fontId="3" fillId="0" borderId="11" xfId="54" applyNumberFormat="1" applyFont="1" applyFill="1" applyBorder="1" applyAlignment="1">
      <alignment horizontal="left"/>
      <protection/>
    </xf>
    <xf numFmtId="0" fontId="3" fillId="0" borderId="13" xfId="0" applyFont="1" applyFill="1" applyBorder="1" applyAlignment="1">
      <alignment/>
    </xf>
    <xf numFmtId="0" fontId="3" fillId="0" borderId="11" xfId="57" applyFont="1" applyFill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1" xfId="57" applyFont="1" applyFill="1" applyBorder="1">
      <alignment/>
      <protection/>
    </xf>
    <xf numFmtId="0" fontId="3" fillId="0" borderId="13" xfId="0" applyFont="1" applyFill="1" applyBorder="1" applyAlignment="1">
      <alignment/>
    </xf>
    <xf numFmtId="49" fontId="4" fillId="0" borderId="11" xfId="0" applyNumberFormat="1" applyFont="1" applyFill="1" applyBorder="1" applyAlignment="1" quotePrefix="1">
      <alignment horizontal="left" vertical="top"/>
    </xf>
    <xf numFmtId="0" fontId="4" fillId="0" borderId="11" xfId="0" applyFont="1" applyFill="1" applyBorder="1" applyAlignment="1">
      <alignment wrapText="1"/>
    </xf>
    <xf numFmtId="3" fontId="3" fillId="0" borderId="13" xfId="0" applyNumberFormat="1" applyFont="1" applyFill="1" applyBorder="1" applyAlignment="1">
      <alignment/>
    </xf>
    <xf numFmtId="14" fontId="4" fillId="0" borderId="11" xfId="57" applyNumberFormat="1" applyFont="1" applyFill="1" applyBorder="1" quotePrefix="1">
      <alignment/>
      <protection/>
    </xf>
    <xf numFmtId="3" fontId="6" fillId="0" borderId="13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57" applyFont="1" applyFill="1" applyBorder="1" applyAlignment="1">
      <alignment vertical="center" wrapText="1"/>
      <protection/>
    </xf>
    <xf numFmtId="16" fontId="4" fillId="0" borderId="11" xfId="57" applyNumberFormat="1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 vertical="center"/>
    </xf>
    <xf numFmtId="16" fontId="4" fillId="0" borderId="11" xfId="57" applyNumberFormat="1" applyFont="1" applyFill="1" applyBorder="1" applyAlignment="1" quotePrefix="1">
      <alignment horizontal="left"/>
      <protection/>
    </xf>
    <xf numFmtId="0" fontId="3" fillId="0" borderId="11" xfId="57" applyFont="1" applyFill="1" applyBorder="1" applyAlignment="1">
      <alignment/>
      <protection/>
    </xf>
    <xf numFmtId="0" fontId="4" fillId="0" borderId="11" xfId="57" applyFont="1" applyFill="1" applyBorder="1" applyAlignment="1">
      <alignment horizontal="left"/>
      <protection/>
    </xf>
    <xf numFmtId="3" fontId="7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57" applyFont="1" applyFill="1" applyBorder="1" applyAlignment="1">
      <alignment horizontal="left" vertical="center"/>
      <protection/>
    </xf>
    <xf numFmtId="0" fontId="0" fillId="0" borderId="11" xfId="57" applyFont="1" applyFill="1" applyBorder="1" applyAlignment="1">
      <alignment horizontal="left" vertical="center"/>
      <protection/>
    </xf>
    <xf numFmtId="0" fontId="6" fillId="0" borderId="14" xfId="0" applyFont="1" applyFill="1" applyBorder="1" applyAlignment="1">
      <alignment vertical="center"/>
    </xf>
    <xf numFmtId="0" fontId="4" fillId="0" borderId="11" xfId="57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57" applyFont="1" applyFill="1" applyBorder="1" applyAlignment="1">
      <alignment horizontal="left"/>
      <protection/>
    </xf>
    <xf numFmtId="49" fontId="3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2" xfId="57" applyFont="1" applyFill="1" applyBorder="1" applyAlignment="1">
      <alignment horizontal="left" vertical="center"/>
      <protection/>
    </xf>
    <xf numFmtId="4" fontId="3" fillId="0" borderId="11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4" fontId="0" fillId="0" borderId="11" xfId="57" applyNumberFormat="1" applyFont="1" applyFill="1" applyBorder="1" applyAlignment="1">
      <alignment horizontal="right" vertical="center"/>
      <protection/>
    </xf>
    <xf numFmtId="4" fontId="4" fillId="0" borderId="11" xfId="57" applyNumberFormat="1" applyFont="1" applyFill="1" applyBorder="1" applyAlignment="1">
      <alignment horizontal="right" vertical="center"/>
      <protection/>
    </xf>
    <xf numFmtId="4" fontId="4" fillId="0" borderId="16" xfId="57" applyNumberFormat="1" applyFont="1" applyFill="1" applyBorder="1" applyAlignment="1">
      <alignment horizontal="right" vertical="center"/>
      <protection/>
    </xf>
    <xf numFmtId="4" fontId="6" fillId="0" borderId="11" xfId="57" applyNumberFormat="1" applyFont="1" applyFill="1" applyBorder="1" applyAlignment="1">
      <alignment horizontal="right" vertical="center"/>
      <protection/>
    </xf>
    <xf numFmtId="4" fontId="0" fillId="0" borderId="16" xfId="57" applyNumberFormat="1" applyFont="1" applyFill="1" applyBorder="1" applyAlignment="1">
      <alignment horizontal="right" vertical="center"/>
      <protection/>
    </xf>
    <xf numFmtId="4" fontId="3" fillId="0" borderId="11" xfId="57" applyNumberFormat="1" applyFont="1" applyFill="1" applyBorder="1" applyAlignment="1">
      <alignment horizontal="right"/>
      <protection/>
    </xf>
    <xf numFmtId="4" fontId="4" fillId="0" borderId="11" xfId="57" applyNumberFormat="1" applyFont="1" applyFill="1" applyBorder="1" applyAlignment="1">
      <alignment horizontal="right"/>
      <protection/>
    </xf>
    <xf numFmtId="4" fontId="3" fillId="0" borderId="11" xfId="57" applyNumberFormat="1" applyFont="1" applyFill="1" applyBorder="1" applyAlignment="1">
      <alignment horizontal="right" vertical="center"/>
      <protection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right" vertical="center"/>
    </xf>
    <xf numFmtId="4" fontId="4" fillId="0" borderId="16" xfId="57" applyNumberFormat="1" applyFont="1" applyFill="1" applyBorder="1" applyAlignment="1">
      <alignment horizontal="right"/>
      <protection/>
    </xf>
    <xf numFmtId="4" fontId="0" fillId="0" borderId="11" xfId="57" applyNumberFormat="1" applyFont="1" applyFill="1" applyBorder="1" applyAlignment="1">
      <alignment horizontal="right"/>
      <protection/>
    </xf>
    <xf numFmtId="4" fontId="0" fillId="0" borderId="16" xfId="57" applyNumberFormat="1" applyFont="1" applyFill="1" applyBorder="1" applyAlignment="1">
      <alignment horizontal="right"/>
      <protection/>
    </xf>
    <xf numFmtId="0" fontId="5" fillId="24" borderId="11" xfId="57" applyFont="1" applyFill="1" applyBorder="1" applyAlignment="1">
      <alignment horizontal="left" vertical="center"/>
      <protection/>
    </xf>
    <xf numFmtId="4" fontId="3" fillId="24" borderId="11" xfId="0" applyNumberFormat="1" applyFont="1" applyFill="1" applyBorder="1" applyAlignment="1">
      <alignment horizontal="right" vertical="center"/>
    </xf>
    <xf numFmtId="4" fontId="3" fillId="24" borderId="16" xfId="0" applyNumberFormat="1" applyFont="1" applyFill="1" applyBorder="1" applyAlignment="1">
      <alignment horizontal="right" vertical="center"/>
    </xf>
    <xf numFmtId="49" fontId="3" fillId="0" borderId="11" xfId="54" applyNumberFormat="1" applyFont="1" applyFill="1" applyBorder="1" applyAlignment="1">
      <alignment horizontal="left" vertical="center"/>
      <protection/>
    </xf>
    <xf numFmtId="3" fontId="3" fillId="0" borderId="13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57" applyFont="1" applyFill="1" applyBorder="1" applyAlignment="1">
      <alignment horizontal="left" vertical="center"/>
      <protection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4" fontId="6" fillId="0" borderId="16" xfId="57" applyNumberFormat="1" applyFont="1" applyFill="1" applyBorder="1" applyAlignment="1">
      <alignment horizontal="right" vertical="center"/>
      <protection/>
    </xf>
    <xf numFmtId="4" fontId="3" fillId="0" borderId="16" xfId="57" applyNumberFormat="1" applyFont="1" applyFill="1" applyBorder="1" applyAlignment="1">
      <alignment horizontal="right"/>
      <protection/>
    </xf>
    <xf numFmtId="4" fontId="3" fillId="0" borderId="16" xfId="57" applyNumberFormat="1" applyFont="1" applyFill="1" applyBorder="1" applyAlignment="1">
      <alignment horizontal="right" vertical="center"/>
      <protection/>
    </xf>
    <xf numFmtId="4" fontId="4" fillId="0" borderId="12" xfId="0" applyNumberFormat="1" applyFont="1" applyFill="1" applyBorder="1" applyAlignment="1">
      <alignment horizontal="right"/>
    </xf>
    <xf numFmtId="0" fontId="5" fillId="24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 wrapText="1"/>
    </xf>
    <xf numFmtId="49" fontId="5" fillId="24" borderId="18" xfId="54" applyNumberFormat="1" applyFont="1" applyFill="1" applyBorder="1" applyAlignment="1">
      <alignment horizontal="left" vertical="center"/>
      <protection/>
    </xf>
    <xf numFmtId="4" fontId="3" fillId="24" borderId="18" xfId="0" applyNumberFormat="1" applyFont="1" applyFill="1" applyBorder="1" applyAlignment="1">
      <alignment horizontal="right" vertical="center"/>
    </xf>
    <xf numFmtId="4" fontId="3" fillId="24" borderId="19" xfId="0" applyNumberFormat="1" applyFont="1" applyFill="1" applyBorder="1" applyAlignment="1">
      <alignment horizontal="right" vertical="center"/>
    </xf>
    <xf numFmtId="0" fontId="3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49" fontId="3" fillId="0" borderId="0" xfId="57" applyNumberFormat="1" applyFont="1" applyFill="1" applyBorder="1" applyAlignment="1" applyProtection="1">
      <alignment/>
      <protection locked="0"/>
    </xf>
    <xf numFmtId="0" fontId="0" fillId="0" borderId="0" xfId="57" applyFont="1" applyFill="1" applyBorder="1" applyAlignment="1" applyProtection="1">
      <alignment/>
      <protection locked="0"/>
    </xf>
    <xf numFmtId="0" fontId="0" fillId="0" borderId="0" xfId="55" applyFont="1" applyFill="1" applyProtection="1">
      <alignment/>
      <protection locked="0"/>
    </xf>
    <xf numFmtId="1" fontId="0" fillId="0" borderId="0" xfId="55" applyNumberFormat="1" applyFont="1" applyFill="1" applyProtection="1">
      <alignment/>
      <protection locked="0"/>
    </xf>
    <xf numFmtId="0" fontId="0" fillId="0" borderId="0" xfId="55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4" fontId="4" fillId="0" borderId="16" xfId="0" applyNumberFormat="1" applyFont="1" applyFill="1" applyBorder="1" applyAlignment="1" applyProtection="1">
      <alignment horizontal="right"/>
      <protection locked="0"/>
    </xf>
    <xf numFmtId="4" fontId="0" fillId="0" borderId="11" xfId="57" applyNumberFormat="1" applyFont="1" applyFill="1" applyBorder="1" applyAlignment="1" applyProtection="1">
      <alignment horizontal="right" vertical="center"/>
      <protection locked="0"/>
    </xf>
    <xf numFmtId="4" fontId="0" fillId="0" borderId="16" xfId="57" applyNumberFormat="1" applyFont="1" applyFill="1" applyBorder="1" applyAlignment="1" applyProtection="1">
      <alignment horizontal="right" vertical="center"/>
      <protection locked="0"/>
    </xf>
    <xf numFmtId="4" fontId="4" fillId="0" borderId="11" xfId="57" applyNumberFormat="1" applyFont="1" applyFill="1" applyBorder="1" applyAlignment="1" applyProtection="1">
      <alignment horizontal="right" vertical="center"/>
      <protection locked="0"/>
    </xf>
    <xf numFmtId="4" fontId="4" fillId="0" borderId="16" xfId="57" applyNumberFormat="1" applyFont="1" applyFill="1" applyBorder="1" applyAlignment="1" applyProtection="1">
      <alignment horizontal="right" vertical="center"/>
      <protection locked="0"/>
    </xf>
    <xf numFmtId="4" fontId="4" fillId="0" borderId="11" xfId="57" applyNumberFormat="1" applyFont="1" applyFill="1" applyBorder="1" applyAlignment="1" applyProtection="1">
      <alignment horizontal="right"/>
      <protection locked="0"/>
    </xf>
    <xf numFmtId="4" fontId="4" fillId="0" borderId="16" xfId="57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3" fontId="6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57" applyFont="1" applyFill="1" applyBorder="1" applyAlignment="1">
      <alignment wrapText="1"/>
      <protection/>
    </xf>
    <xf numFmtId="16" fontId="4" fillId="0" borderId="11" xfId="57" applyNumberFormat="1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4" fillId="0" borderId="0" xfId="57" applyFont="1" applyFill="1" applyAlignment="1" applyProtection="1">
      <alignment horizontal="left" vertical="center"/>
      <protection locked="0"/>
    </xf>
    <xf numFmtId="4" fontId="0" fillId="0" borderId="11" xfId="57" applyNumberFormat="1" applyFont="1" applyFill="1" applyBorder="1" applyAlignment="1" applyProtection="1">
      <alignment horizontal="right"/>
      <protection locked="0"/>
    </xf>
    <xf numFmtId="4" fontId="0" fillId="0" borderId="16" xfId="57" applyNumberFormat="1" applyFont="1" applyFill="1" applyBorder="1" applyAlignment="1" applyProtection="1">
      <alignment horizontal="right"/>
      <protection locked="0"/>
    </xf>
    <xf numFmtId="4" fontId="0" fillId="0" borderId="12" xfId="57" applyNumberFormat="1" applyFont="1" applyFill="1" applyBorder="1" applyAlignment="1" applyProtection="1">
      <alignment horizontal="right" vertical="center"/>
      <protection locked="0"/>
    </xf>
    <xf numFmtId="4" fontId="0" fillId="0" borderId="20" xfId="57" applyNumberFormat="1" applyFont="1" applyFill="1" applyBorder="1" applyAlignment="1" applyProtection="1">
      <alignment horizontal="right" vertical="center"/>
      <protection locked="0"/>
    </xf>
    <xf numFmtId="0" fontId="0" fillId="0" borderId="0" xfId="53" applyFont="1" applyFill="1" applyAlignment="1" applyProtection="1">
      <alignment horizontal="left"/>
      <protection locked="0"/>
    </xf>
    <xf numFmtId="4" fontId="4" fillId="0" borderId="0" xfId="0" applyNumberFormat="1" applyFont="1" applyFill="1" applyAlignment="1" applyProtection="1">
      <alignment/>
      <protection locked="0"/>
    </xf>
    <xf numFmtId="0" fontId="3" fillId="0" borderId="11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wrapText="1"/>
    </xf>
    <xf numFmtId="0" fontId="5" fillId="0" borderId="0" xfId="57" applyFont="1" applyFill="1" applyAlignment="1">
      <alignment horizontal="center" vertical="center"/>
      <protection/>
    </xf>
    <xf numFmtId="0" fontId="6" fillId="0" borderId="22" xfId="57" applyFont="1" applyFill="1" applyBorder="1" applyAlignment="1">
      <alignment horizontal="center" vertical="center" wrapText="1"/>
      <protection/>
    </xf>
    <xf numFmtId="0" fontId="6" fillId="0" borderId="23" xfId="57" applyFont="1" applyFill="1" applyBorder="1" applyAlignment="1">
      <alignment horizontal="center" vertical="center" wrapText="1"/>
      <protection/>
    </xf>
    <xf numFmtId="0" fontId="6" fillId="0" borderId="24" xfId="57" applyFont="1" applyFill="1" applyBorder="1" applyAlignment="1">
      <alignment horizontal="center" vertical="center" wrapText="1"/>
      <protection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25" xfId="57" applyFont="1" applyFill="1" applyBorder="1" applyAlignment="1">
      <alignment horizontal="center" vertical="center" wrapText="1"/>
      <protection/>
    </xf>
    <xf numFmtId="0" fontId="6" fillId="0" borderId="21" xfId="57" applyFont="1" applyFill="1" applyBorder="1" applyAlignment="1">
      <alignment horizontal="center" vertical="center" wrapText="1"/>
      <protection/>
    </xf>
    <xf numFmtId="0" fontId="6" fillId="0" borderId="26" xfId="57" applyFont="1" applyFill="1" applyBorder="1" applyAlignment="1">
      <alignment horizontal="center" vertical="center" wrapText="1"/>
      <protection/>
    </xf>
    <xf numFmtId="0" fontId="6" fillId="0" borderId="27" xfId="57" applyFont="1" applyFill="1" applyBorder="1" applyAlignment="1">
      <alignment horizontal="center" vertical="center" wrapText="1"/>
      <protection/>
    </xf>
    <xf numFmtId="0" fontId="6" fillId="0" borderId="28" xfId="57" applyFont="1" applyFill="1" applyBorder="1" applyAlignment="1">
      <alignment horizontal="center" vertical="center" wrapText="1"/>
      <protection/>
    </xf>
    <xf numFmtId="0" fontId="0" fillId="0" borderId="29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29" xfId="57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" fontId="0" fillId="0" borderId="11" xfId="54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31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1" xfId="0" applyBorder="1" applyAlignment="1">
      <alignment wrapText="1"/>
    </xf>
    <xf numFmtId="0" fontId="4" fillId="0" borderId="11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wrapText="1"/>
    </xf>
    <xf numFmtId="0" fontId="4" fillId="0" borderId="21" xfId="0" applyFont="1" applyBorder="1" applyAlignment="1">
      <alignment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0" fontId="5" fillId="24" borderId="14" xfId="57" applyFont="1" applyFill="1" applyBorder="1" applyAlignment="1">
      <alignment wrapText="1"/>
      <protection/>
    </xf>
    <xf numFmtId="0" fontId="6" fillId="0" borderId="2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6" fillId="0" borderId="0" xfId="57" applyFont="1" applyFill="1" applyBorder="1" applyAlignment="1" applyProtection="1">
      <alignment horizontal="center"/>
      <protection locked="0"/>
    </xf>
    <xf numFmtId="0" fontId="6" fillId="0" borderId="0" xfId="57" applyFont="1" applyFill="1" applyAlignment="1" applyProtection="1">
      <alignment horizontal="center"/>
      <protection locked="0"/>
    </xf>
    <xf numFmtId="0" fontId="0" fillId="0" borderId="0" xfId="57" applyFont="1" applyFill="1" applyBorder="1" applyAlignment="1" applyProtection="1">
      <alignment horizontal="center"/>
      <protection locked="0"/>
    </xf>
    <xf numFmtId="0" fontId="6" fillId="0" borderId="32" xfId="57" applyFont="1" applyFill="1" applyBorder="1" applyAlignment="1">
      <alignment horizontal="center" vertical="center" wrapText="1"/>
      <protection/>
    </xf>
    <xf numFmtId="0" fontId="6" fillId="0" borderId="33" xfId="57" applyFont="1" applyFill="1" applyBorder="1" applyAlignment="1">
      <alignment horizontal="center" vertical="center" wrapText="1"/>
      <protection/>
    </xf>
    <xf numFmtId="0" fontId="6" fillId="0" borderId="34" xfId="57" applyFont="1" applyFill="1" applyBorder="1" applyAlignment="1">
      <alignment horizontal="center" vertical="center" wrapText="1"/>
      <protection/>
    </xf>
    <xf numFmtId="0" fontId="0" fillId="0" borderId="35" xfId="57" applyFont="1" applyFill="1" applyBorder="1" applyAlignment="1">
      <alignment horizontal="center" vertical="center" wrapText="1"/>
      <protection/>
    </xf>
    <xf numFmtId="0" fontId="0" fillId="0" borderId="35" xfId="57" applyFont="1" applyFill="1" applyBorder="1" applyAlignment="1">
      <alignment horizontal="center" vertical="center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37" xfId="57" applyFont="1" applyFill="1" applyBorder="1" applyAlignment="1">
      <alignment horizontal="center" vertical="center" wrapText="1"/>
      <protection/>
    </xf>
    <xf numFmtId="0" fontId="0" fillId="0" borderId="38" xfId="57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1" fontId="0" fillId="0" borderId="31" xfId="54" applyNumberFormat="1" applyFont="1" applyFill="1" applyBorder="1" applyAlignment="1">
      <alignment horizontal="center" vertical="center" wrapText="1"/>
      <protection/>
    </xf>
    <xf numFmtId="0" fontId="6" fillId="0" borderId="39" xfId="57" applyFont="1" applyFill="1" applyBorder="1" applyAlignment="1">
      <alignment horizontal="center" vertical="center" wrapText="1"/>
      <protection/>
    </xf>
    <xf numFmtId="0" fontId="6" fillId="0" borderId="40" xfId="57" applyFont="1" applyFill="1" applyBorder="1" applyAlignment="1">
      <alignment horizontal="center" vertical="center" wrapText="1"/>
      <protection/>
    </xf>
    <xf numFmtId="0" fontId="6" fillId="0" borderId="41" xfId="57" applyFont="1" applyFill="1" applyBorder="1" applyAlignment="1">
      <alignment horizontal="center" vertical="center" wrapText="1"/>
      <protection/>
    </xf>
    <xf numFmtId="0" fontId="0" fillId="0" borderId="42" xfId="57" applyFont="1" applyFill="1" applyBorder="1" applyAlignment="1">
      <alignment horizontal="center" vertical="center" wrapText="1"/>
      <protection/>
    </xf>
    <xf numFmtId="1" fontId="28" fillId="0" borderId="12" xfId="54" applyNumberFormat="1" applyFont="1" applyFill="1" applyBorder="1" applyAlignment="1">
      <alignment horizontal="center" vertical="center" wrapText="1"/>
      <protection/>
    </xf>
    <xf numFmtId="1" fontId="0" fillId="0" borderId="43" xfId="54" applyNumberFormat="1" applyFont="1" applyFill="1" applyBorder="1" applyAlignment="1">
      <alignment horizontal="center" vertical="center" wrapText="1"/>
      <protection/>
    </xf>
    <xf numFmtId="0" fontId="5" fillId="24" borderId="44" xfId="0" applyFont="1" applyFill="1" applyBorder="1" applyAlignment="1">
      <alignment horizontal="left" vertical="center" wrapText="1"/>
    </xf>
    <xf numFmtId="0" fontId="5" fillId="24" borderId="45" xfId="0" applyFont="1" applyFill="1" applyBorder="1" applyAlignment="1">
      <alignment horizontal="left" vertical="center" wrapText="1"/>
    </xf>
    <xf numFmtId="0" fontId="5" fillId="24" borderId="46" xfId="0" applyFont="1" applyFill="1" applyBorder="1" applyAlignment="1">
      <alignment horizontal="left" vertical="center" wrapText="1"/>
    </xf>
    <xf numFmtId="49" fontId="5" fillId="24" borderId="18" xfId="54" applyNumberFormat="1" applyFont="1" applyFill="1" applyBorder="1" applyAlignment="1">
      <alignment vertical="center"/>
      <protection/>
    </xf>
    <xf numFmtId="4" fontId="3" fillId="24" borderId="18" xfId="0" applyNumberFormat="1" applyFont="1" applyFill="1" applyBorder="1" applyAlignment="1">
      <alignment vertical="center"/>
    </xf>
    <xf numFmtId="4" fontId="3" fillId="24" borderId="19" xfId="0" applyNumberFormat="1" applyFont="1" applyFill="1" applyBorder="1" applyAlignment="1">
      <alignment vertical="center"/>
    </xf>
    <xf numFmtId="0" fontId="29" fillId="0" borderId="47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left" vertical="center"/>
    </xf>
    <xf numFmtId="0" fontId="29" fillId="0" borderId="49" xfId="0" applyFont="1" applyFill="1" applyBorder="1" applyAlignment="1">
      <alignment horizontal="left" vertical="center"/>
    </xf>
    <xf numFmtId="49" fontId="29" fillId="0" borderId="18" xfId="54" applyNumberFormat="1" applyFont="1" applyFill="1" applyBorder="1" applyAlignment="1">
      <alignment vertical="center"/>
      <protection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13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" fillId="0" borderId="11" xfId="57" applyFont="1" applyFill="1" applyBorder="1" applyAlignment="1">
      <alignment vertical="center"/>
      <protection/>
    </xf>
    <xf numFmtId="4" fontId="3" fillId="0" borderId="11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0" fontId="4" fillId="0" borderId="13" xfId="57" applyFont="1" applyFill="1" applyBorder="1" applyAlignment="1">
      <alignment horizontal="left" indent="2"/>
      <protection/>
    </xf>
    <xf numFmtId="0" fontId="4" fillId="0" borderId="11" xfId="57" applyFont="1" applyFill="1" applyBorder="1" applyAlignment="1">
      <alignment horizontal="left" indent="2"/>
      <protection/>
    </xf>
    <xf numFmtId="0" fontId="4" fillId="0" borderId="11" xfId="57" applyFont="1" applyFill="1" applyBorder="1" applyAlignment="1">
      <alignment/>
      <protection/>
    </xf>
    <xf numFmtId="4" fontId="4" fillId="0" borderId="1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1" xfId="57" applyFont="1" applyFill="1" applyBorder="1" applyAlignment="1">
      <alignment vertical="center"/>
      <protection/>
    </xf>
    <xf numFmtId="4" fontId="4" fillId="0" borderId="11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29" fillId="0" borderId="13" xfId="57" applyFont="1" applyFill="1" applyBorder="1" applyAlignment="1">
      <alignment/>
      <protection/>
    </xf>
    <xf numFmtId="0" fontId="4" fillId="0" borderId="11" xfId="57" applyFont="1" applyFill="1" applyBorder="1" applyAlignment="1">
      <alignment horizontal="left" indent="4"/>
      <protection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0" fontId="29" fillId="0" borderId="14" xfId="57" applyFont="1" applyFill="1" applyBorder="1" applyAlignment="1">
      <alignment horizontal="left" vertical="center" wrapText="1"/>
      <protection/>
    </xf>
    <xf numFmtId="0" fontId="29" fillId="0" borderId="25" xfId="57" applyFont="1" applyFill="1" applyBorder="1" applyAlignment="1">
      <alignment horizontal="left" vertical="center" wrapText="1"/>
      <protection/>
    </xf>
    <xf numFmtId="0" fontId="29" fillId="0" borderId="21" xfId="57" applyFont="1" applyFill="1" applyBorder="1" applyAlignment="1">
      <alignment horizontal="left" vertical="center" wrapText="1"/>
      <protection/>
    </xf>
    <xf numFmtId="0" fontId="3" fillId="0" borderId="14" xfId="57" applyFont="1" applyFill="1" applyBorder="1" applyAlignment="1">
      <alignment wrapText="1"/>
      <protection/>
    </xf>
    <xf numFmtId="0" fontId="4" fillId="0" borderId="13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>
      <alignment horizontal="left" vertical="center" wrapText="1"/>
    </xf>
    <xf numFmtId="0" fontId="29" fillId="0" borderId="25" xfId="0" applyNumberFormat="1" applyFont="1" applyFill="1" applyBorder="1" applyAlignment="1">
      <alignment horizontal="left" vertical="center" wrapText="1"/>
    </xf>
    <xf numFmtId="0" fontId="29" fillId="0" borderId="21" xfId="0" applyNumberFormat="1" applyFont="1" applyFill="1" applyBorder="1" applyAlignment="1">
      <alignment horizontal="left" vertical="center" wrapText="1"/>
    </xf>
    <xf numFmtId="0" fontId="29" fillId="0" borderId="11" xfId="57" applyFont="1" applyFill="1" applyBorder="1" applyAlignment="1">
      <alignment vertical="center"/>
      <protection/>
    </xf>
    <xf numFmtId="0" fontId="29" fillId="0" borderId="14" xfId="0" applyFont="1" applyFill="1" applyBorder="1" applyAlignment="1">
      <alignment horizontal="left" vertical="center" wrapText="1"/>
    </xf>
    <xf numFmtId="1" fontId="3" fillId="0" borderId="11" xfId="54" applyNumberFormat="1" applyFont="1" applyFill="1" applyBorder="1" applyAlignment="1">
      <alignment/>
      <protection/>
    </xf>
    <xf numFmtId="1" fontId="4" fillId="0" borderId="11" xfId="54" applyNumberFormat="1" applyFont="1" applyFill="1" applyBorder="1" applyAlignment="1">
      <alignment/>
      <protection/>
    </xf>
    <xf numFmtId="0" fontId="4" fillId="0" borderId="11" xfId="0" applyFont="1" applyFill="1" applyBorder="1" applyAlignment="1" quotePrefix="1">
      <alignment horizontal="left"/>
    </xf>
    <xf numFmtId="0" fontId="4" fillId="0" borderId="11" xfId="0" applyFont="1" applyFill="1" applyBorder="1" applyAlignment="1" quotePrefix="1">
      <alignment horizontal="left" wrapText="1"/>
    </xf>
    <xf numFmtId="0" fontId="0" fillId="0" borderId="11" xfId="0" applyFont="1" applyFill="1" applyBorder="1" applyAlignment="1" quotePrefix="1">
      <alignment horizontal="left"/>
    </xf>
    <xf numFmtId="0" fontId="3" fillId="0" borderId="11" xfId="0" applyFont="1" applyFill="1" applyBorder="1" applyAlignment="1" quotePrefix="1">
      <alignment horizontal="left"/>
    </xf>
    <xf numFmtId="0" fontId="4" fillId="0" borderId="11" xfId="0" applyFont="1" applyFill="1" applyBorder="1" applyAlignment="1">
      <alignment horizontal="left"/>
    </xf>
    <xf numFmtId="0" fontId="29" fillId="0" borderId="13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/>
    </xf>
    <xf numFmtId="0" fontId="29" fillId="0" borderId="25" xfId="0" applyFont="1" applyFill="1" applyBorder="1" applyAlignment="1">
      <alignment horizontal="left" vertical="center" wrapText="1"/>
    </xf>
    <xf numFmtId="0" fontId="29" fillId="0" borderId="2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29" fillId="0" borderId="11" xfId="57" applyFont="1" applyFill="1" applyBorder="1" applyAlignment="1">
      <alignment/>
      <protection/>
    </xf>
    <xf numFmtId="0" fontId="0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indent="3"/>
    </xf>
    <xf numFmtId="0" fontId="4" fillId="0" borderId="11" xfId="57" applyFont="1" applyFill="1" applyBorder="1" applyAlignment="1">
      <alignment horizontal="left" indent="6"/>
      <protection/>
    </xf>
    <xf numFmtId="0" fontId="6" fillId="0" borderId="13" xfId="57" applyFont="1" applyFill="1" applyBorder="1" applyAlignment="1">
      <alignment/>
      <protection/>
    </xf>
    <xf numFmtId="0" fontId="6" fillId="0" borderId="11" xfId="57" applyFont="1" applyFill="1" applyBorder="1" applyAlignment="1">
      <alignment horizontal="left" indent="2"/>
      <protection/>
    </xf>
    <xf numFmtId="0" fontId="4" fillId="0" borderId="13" xfId="57" applyFont="1" applyFill="1" applyBorder="1" applyAlignment="1">
      <alignment/>
      <protection/>
    </xf>
    <xf numFmtId="0" fontId="4" fillId="0" borderId="11" xfId="57" applyFont="1" applyFill="1" applyBorder="1" applyAlignment="1">
      <alignment horizontal="left" indent="3"/>
      <protection/>
    </xf>
    <xf numFmtId="0" fontId="4" fillId="0" borderId="50" xfId="57" applyFont="1" applyFill="1" applyBorder="1" applyAlignment="1">
      <alignment horizontal="left" vertical="center"/>
      <protection/>
    </xf>
    <xf numFmtId="0" fontId="4" fillId="0" borderId="25" xfId="57" applyFont="1" applyFill="1" applyBorder="1" applyAlignment="1">
      <alignment horizontal="left" vertical="center" wrapText="1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51" xfId="57" applyFont="1" applyFill="1" applyBorder="1" applyAlignment="1">
      <alignment horizontal="left" vertical="center"/>
      <protection/>
    </xf>
    <xf numFmtId="4" fontId="4" fillId="0" borderId="51" xfId="57" applyNumberFormat="1" applyFont="1" applyFill="1" applyBorder="1" applyAlignment="1" applyProtection="1">
      <alignment horizontal="right" vertical="center"/>
      <protection locked="0"/>
    </xf>
    <xf numFmtId="4" fontId="4" fillId="0" borderId="52" xfId="57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24" borderId="47" xfId="0" applyFont="1" applyFill="1" applyBorder="1" applyAlignment="1">
      <alignment horizontal="left" vertical="center" wrapText="1"/>
    </xf>
    <xf numFmtId="0" fontId="5" fillId="24" borderId="48" xfId="0" applyFont="1" applyFill="1" applyBorder="1" applyAlignment="1">
      <alignment horizontal="left" vertical="center" wrapText="1"/>
    </xf>
    <xf numFmtId="0" fontId="5" fillId="24" borderId="49" xfId="0" applyFont="1" applyFill="1" applyBorder="1" applyAlignment="1">
      <alignment horizontal="left" vertical="center" wrapText="1"/>
    </xf>
    <xf numFmtId="4" fontId="3" fillId="24" borderId="18" xfId="0" applyNumberFormat="1" applyFont="1" applyFill="1" applyBorder="1" applyAlignment="1">
      <alignment/>
    </xf>
    <xf numFmtId="4" fontId="3" fillId="24" borderId="19" xfId="0" applyNumberFormat="1" applyFont="1" applyFill="1" applyBorder="1" applyAlignment="1">
      <alignment/>
    </xf>
    <xf numFmtId="0" fontId="29" fillId="0" borderId="14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horizontal="left" vertical="center"/>
    </xf>
    <xf numFmtId="49" fontId="29" fillId="0" borderId="11" xfId="54" applyNumberFormat="1" applyFont="1" applyFill="1" applyBorder="1" applyAlignment="1">
      <alignment vertical="center"/>
      <protection/>
    </xf>
    <xf numFmtId="4" fontId="29" fillId="0" borderId="11" xfId="0" applyNumberFormat="1" applyFont="1" applyFill="1" applyBorder="1" applyAlignment="1">
      <alignment/>
    </xf>
    <xf numFmtId="4" fontId="29" fillId="0" borderId="16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 locked="0"/>
    </xf>
    <xf numFmtId="4" fontId="0" fillId="0" borderId="16" xfId="0" applyNumberFormat="1" applyFont="1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4" fontId="6" fillId="0" borderId="16" xfId="0" applyNumberFormat="1" applyFont="1" applyFill="1" applyBorder="1" applyAlignment="1" applyProtection="1">
      <alignment/>
      <protection locked="0"/>
    </xf>
    <xf numFmtId="0" fontId="3" fillId="0" borderId="14" xfId="57" applyFont="1" applyFill="1" applyBorder="1" applyAlignment="1">
      <alignment horizontal="left" vertical="center" wrapText="1"/>
      <protection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4" fillId="0" borderId="13" xfId="57" applyFont="1" applyFill="1" applyBorder="1" applyAlignment="1">
      <alignment horizontal="left" vertical="center"/>
      <protection/>
    </xf>
    <xf numFmtId="0" fontId="4" fillId="0" borderId="11" xfId="57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3" fillId="0" borderId="14" xfId="57" applyFont="1" applyFill="1" applyBorder="1" applyAlignment="1">
      <alignment vertical="center" wrapText="1"/>
      <protection/>
    </xf>
    <xf numFmtId="0" fontId="0" fillId="0" borderId="25" xfId="0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4" fontId="0" fillId="0" borderId="51" xfId="57" applyNumberFormat="1" applyFont="1" applyFill="1" applyBorder="1" applyAlignment="1" applyProtection="1">
      <alignment horizontal="right" vertical="center"/>
      <protection locked="0"/>
    </xf>
    <xf numFmtId="4" fontId="0" fillId="0" borderId="52" xfId="57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4" fontId="4" fillId="0" borderId="12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/>
      <protection/>
    </xf>
    <xf numFmtId="49" fontId="0" fillId="0" borderId="0" xfId="57" applyNumberFormat="1" applyFont="1" applyFill="1" applyAlignment="1">
      <alignment horizontal="left" vertical="center" wrapText="1"/>
      <protection/>
    </xf>
    <xf numFmtId="0" fontId="6" fillId="0" borderId="0" xfId="57" applyFont="1" applyFill="1" applyBorder="1" applyAlignment="1">
      <alignment/>
      <protection/>
    </xf>
    <xf numFmtId="0" fontId="0" fillId="0" borderId="0" xfId="55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0" fillId="0" borderId="0" xfId="55" applyFont="1" applyFill="1">
      <alignment/>
      <protection/>
    </xf>
    <xf numFmtId="1" fontId="0" fillId="0" borderId="0" xfId="55" applyNumberFormat="1" applyFont="1" applyFill="1">
      <alignment/>
      <protection/>
    </xf>
    <xf numFmtId="0" fontId="0" fillId="0" borderId="0" xfId="54" applyFont="1" applyFill="1" applyBorder="1" applyAlignment="1">
      <alignment/>
      <protection/>
    </xf>
    <xf numFmtId="0" fontId="6" fillId="0" borderId="0" xfId="57" applyFont="1" applyFill="1" applyBorder="1" applyAlignment="1">
      <alignment horizontal="left"/>
      <protection/>
    </xf>
    <xf numFmtId="0" fontId="0" fillId="0" borderId="0" xfId="55" applyFont="1" applyFill="1" applyAlignment="1">
      <alignment/>
      <protection/>
    </xf>
    <xf numFmtId="0" fontId="0" fillId="0" borderId="0" xfId="0" applyFont="1" applyFill="1" applyAlignment="1">
      <alignment horizontal="left"/>
    </xf>
    <xf numFmtId="0" fontId="0" fillId="0" borderId="0" xfId="56" applyFont="1" applyFill="1" applyProtection="1">
      <alignment/>
      <protection locked="0"/>
    </xf>
    <xf numFmtId="0" fontId="0" fillId="0" borderId="0" xfId="53" applyFont="1" applyFill="1" applyProtection="1">
      <alignment/>
      <protection locked="0"/>
    </xf>
    <xf numFmtId="4" fontId="0" fillId="0" borderId="0" xfId="53" applyNumberFormat="1" applyFont="1" applyFill="1" applyProtection="1">
      <alignment/>
      <protection locked="0"/>
    </xf>
    <xf numFmtId="4" fontId="0" fillId="0" borderId="0" xfId="56" applyNumberFormat="1" applyFont="1" applyFill="1" applyProtection="1">
      <alignment/>
      <protection locked="0"/>
    </xf>
    <xf numFmtId="0" fontId="0" fillId="0" borderId="0" xfId="56" applyFont="1" applyFill="1">
      <alignment/>
      <protection/>
    </xf>
    <xf numFmtId="0" fontId="5" fillId="0" borderId="0" xfId="56" applyFont="1" applyFill="1" applyAlignment="1" applyProtection="1">
      <alignment horizontal="center"/>
      <protection locked="0"/>
    </xf>
    <xf numFmtId="1" fontId="6" fillId="0" borderId="0" xfId="56" applyNumberFormat="1" applyFont="1" applyFill="1" applyBorder="1" applyAlignment="1" quotePrefix="1">
      <alignment/>
      <protection/>
    </xf>
    <xf numFmtId="0" fontId="32" fillId="0" borderId="0" xfId="56" applyFont="1" applyFill="1" applyAlignment="1" applyProtection="1" quotePrefix="1">
      <alignment horizontal="center"/>
      <protection locked="0"/>
    </xf>
    <xf numFmtId="1" fontId="0" fillId="0" borderId="0" xfId="56" applyNumberFormat="1" applyFont="1" applyFill="1" applyAlignment="1" applyProtection="1">
      <alignment horizontal="center"/>
      <protection locked="0"/>
    </xf>
    <xf numFmtId="1" fontId="6" fillId="0" borderId="0" xfId="56" applyNumberFormat="1" applyFont="1" applyFill="1" applyBorder="1" applyAlignment="1" applyProtection="1" quotePrefix="1">
      <alignment horizontal="center"/>
      <protection locked="0"/>
    </xf>
    <xf numFmtId="1" fontId="6" fillId="0" borderId="40" xfId="56" applyNumberFormat="1" applyFont="1" applyFill="1" applyBorder="1" applyAlignment="1" applyProtection="1" quotePrefix="1">
      <alignment horizontal="center"/>
      <protection locked="0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" fontId="29" fillId="0" borderId="47" xfId="54" applyNumberFormat="1" applyFont="1" applyFill="1" applyBorder="1" applyAlignment="1">
      <alignment horizontal="left" vertical="center" wrapText="1"/>
      <protection/>
    </xf>
    <xf numFmtId="1" fontId="29" fillId="0" borderId="49" xfId="54" applyNumberFormat="1" applyFont="1" applyFill="1" applyBorder="1" applyAlignment="1">
      <alignment horizontal="left" vertical="center" wrapText="1"/>
      <protection/>
    </xf>
    <xf numFmtId="1" fontId="6" fillId="0" borderId="18" xfId="54" applyNumberFormat="1" applyFont="1" applyFill="1" applyBorder="1" applyAlignment="1">
      <alignment horizontal="center" vertical="center" wrapText="1"/>
      <protection/>
    </xf>
    <xf numFmtId="4" fontId="3" fillId="0" borderId="18" xfId="54" applyNumberFormat="1" applyFont="1" applyFill="1" applyBorder="1" applyAlignment="1" applyProtection="1">
      <alignment horizontal="right" vertical="center" wrapText="1"/>
      <protection/>
    </xf>
    <xf numFmtId="4" fontId="3" fillId="0" borderId="19" xfId="54" applyNumberFormat="1" applyFont="1" applyFill="1" applyBorder="1" applyAlignment="1" applyProtection="1">
      <alignment horizontal="right" vertical="center" wrapText="1"/>
      <protection/>
    </xf>
    <xf numFmtId="1" fontId="29" fillId="24" borderId="13" xfId="54" applyNumberFormat="1" applyFont="1" applyFill="1" applyBorder="1" applyAlignment="1">
      <alignment horizontal="left" vertical="center" wrapText="1"/>
      <protection/>
    </xf>
    <xf numFmtId="1" fontId="29" fillId="24" borderId="11" xfId="54" applyNumberFormat="1" applyFont="1" applyFill="1" applyBorder="1" applyAlignment="1">
      <alignment horizontal="left" vertical="center" wrapText="1"/>
      <protection/>
    </xf>
    <xf numFmtId="1" fontId="29" fillId="24" borderId="11" xfId="54" applyNumberFormat="1" applyFont="1" applyFill="1" applyBorder="1" applyAlignment="1">
      <alignment horizontal="center" vertical="center" wrapText="1"/>
      <protection/>
    </xf>
    <xf numFmtId="4" fontId="3" fillId="24" borderId="11" xfId="54" applyNumberFormat="1" applyFont="1" applyFill="1" applyBorder="1" applyAlignment="1">
      <alignment horizontal="right" vertical="center" wrapText="1"/>
      <protection/>
    </xf>
    <xf numFmtId="4" fontId="3" fillId="24" borderId="16" xfId="54" applyNumberFormat="1" applyFont="1" applyFill="1" applyBorder="1" applyAlignment="1">
      <alignment horizontal="right" vertical="center" wrapText="1"/>
      <protection/>
    </xf>
    <xf numFmtId="0" fontId="3" fillId="0" borderId="14" xfId="52" applyFont="1" applyFill="1" applyBorder="1" applyAlignment="1">
      <alignment horizontal="left" vertical="center" wrapText="1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49" fontId="3" fillId="0" borderId="11" xfId="52" applyNumberFormat="1" applyFont="1" applyFill="1" applyBorder="1" applyAlignment="1">
      <alignment horizontal="right" vertical="center"/>
      <protection/>
    </xf>
    <xf numFmtId="4" fontId="3" fillId="0" borderId="11" xfId="54" applyNumberFormat="1" applyFont="1" applyFill="1" applyBorder="1" applyAlignment="1">
      <alignment horizontal="right" vertical="center" wrapText="1"/>
      <protection/>
    </xf>
    <xf numFmtId="4" fontId="3" fillId="0" borderId="16" xfId="54" applyNumberFormat="1" applyFont="1" applyFill="1" applyBorder="1" applyAlignment="1">
      <alignment horizontal="right" vertical="center" wrapText="1"/>
      <protection/>
    </xf>
    <xf numFmtId="49" fontId="29" fillId="0" borderId="14" xfId="52" applyNumberFormat="1" applyFont="1" applyFill="1" applyBorder="1" applyAlignment="1">
      <alignment horizontal="left" vertical="center" wrapText="1"/>
      <protection/>
    </xf>
    <xf numFmtId="49" fontId="3" fillId="0" borderId="11" xfId="52" applyNumberFormat="1" applyFont="1" applyFill="1" applyBorder="1" applyAlignment="1">
      <alignment horizontal="right"/>
      <protection/>
    </xf>
    <xf numFmtId="4" fontId="3" fillId="0" borderId="11" xfId="56" applyNumberFormat="1" applyFont="1" applyFill="1" applyBorder="1" applyAlignment="1">
      <alignment horizontal="right"/>
      <protection/>
    </xf>
    <xf numFmtId="4" fontId="3" fillId="0" borderId="16" xfId="56" applyNumberFormat="1" applyFont="1" applyFill="1" applyBorder="1" applyAlignment="1">
      <alignment horizontal="right"/>
      <protection/>
    </xf>
    <xf numFmtId="0" fontId="30" fillId="0" borderId="0" xfId="56" applyFont="1" applyFill="1">
      <alignment/>
      <protection/>
    </xf>
    <xf numFmtId="49" fontId="6" fillId="0" borderId="14" xfId="52" applyNumberFormat="1" applyFont="1" applyFill="1" applyBorder="1" applyAlignment="1">
      <alignment horizontal="left" vertical="center" wrapText="1"/>
      <protection/>
    </xf>
    <xf numFmtId="4" fontId="6" fillId="0" borderId="11" xfId="56" applyNumberFormat="1" applyFont="1" applyFill="1" applyBorder="1" applyAlignment="1">
      <alignment horizontal="right"/>
      <protection/>
    </xf>
    <xf numFmtId="4" fontId="6" fillId="0" borderId="16" xfId="56" applyNumberFormat="1" applyFont="1" applyFill="1" applyBorder="1" applyAlignment="1">
      <alignment horizontal="right"/>
      <protection/>
    </xf>
    <xf numFmtId="0" fontId="6" fillId="0" borderId="13" xfId="52" applyFont="1" applyFill="1" applyBorder="1">
      <alignment/>
      <protection/>
    </xf>
    <xf numFmtId="0" fontId="0" fillId="0" borderId="11" xfId="52" applyFont="1" applyFill="1" applyBorder="1">
      <alignment/>
      <protection/>
    </xf>
    <xf numFmtId="49" fontId="4" fillId="0" borderId="11" xfId="52" applyNumberFormat="1" applyFont="1" applyFill="1" applyBorder="1" applyAlignment="1">
      <alignment horizontal="right"/>
      <protection/>
    </xf>
    <xf numFmtId="4" fontId="0" fillId="0" borderId="11" xfId="56" applyNumberFormat="1" applyFont="1" applyFill="1" applyBorder="1" applyAlignment="1">
      <alignment horizontal="right"/>
      <protection/>
    </xf>
    <xf numFmtId="4" fontId="0" fillId="0" borderId="11" xfId="56" applyNumberFormat="1" applyFont="1" applyFill="1" applyBorder="1" applyAlignment="1" applyProtection="1">
      <alignment horizontal="right"/>
      <protection locked="0"/>
    </xf>
    <xf numFmtId="4" fontId="4" fillId="0" borderId="11" xfId="56" applyNumberFormat="1" applyFont="1" applyFill="1" applyBorder="1" applyAlignment="1" applyProtection="1">
      <alignment horizontal="right"/>
      <protection locked="0"/>
    </xf>
    <xf numFmtId="4" fontId="4" fillId="0" borderId="16" xfId="56" applyNumberFormat="1" applyFont="1" applyFill="1" applyBorder="1" applyAlignment="1" applyProtection="1">
      <alignment horizontal="right"/>
      <protection locked="0"/>
    </xf>
    <xf numFmtId="4" fontId="0" fillId="0" borderId="16" xfId="56" applyNumberFormat="1" applyFont="1" applyFill="1" applyBorder="1" applyAlignment="1" applyProtection="1">
      <alignment horizontal="right"/>
      <protection locked="0"/>
    </xf>
    <xf numFmtId="0" fontId="33" fillId="0" borderId="13" xfId="52" applyFont="1" applyFill="1" applyBorder="1">
      <alignment/>
      <protection/>
    </xf>
    <xf numFmtId="4" fontId="34" fillId="0" borderId="11" xfId="56" applyNumberFormat="1" applyFont="1" applyFill="1" applyBorder="1" applyAlignment="1" applyProtection="1">
      <alignment horizontal="right"/>
      <protection locked="0"/>
    </xf>
    <xf numFmtId="4" fontId="34" fillId="0" borderId="16" xfId="56" applyNumberFormat="1" applyFont="1" applyFill="1" applyBorder="1" applyAlignment="1" applyProtection="1">
      <alignment horizontal="right"/>
      <protection locked="0"/>
    </xf>
    <xf numFmtId="0" fontId="34" fillId="0" borderId="0" xfId="56" applyFont="1" applyFill="1">
      <alignment/>
      <protection/>
    </xf>
    <xf numFmtId="4" fontId="4" fillId="0" borderId="11" xfId="56" applyNumberFormat="1" applyFont="1" applyFill="1" applyBorder="1" applyAlignment="1" applyProtection="1">
      <alignment horizontal="right" vertical="center"/>
      <protection locked="0"/>
    </xf>
    <xf numFmtId="4" fontId="4" fillId="0" borderId="16" xfId="56" applyNumberFormat="1" applyFont="1" applyFill="1" applyBorder="1" applyAlignment="1" applyProtection="1">
      <alignment horizontal="right" vertical="center"/>
      <protection locked="0"/>
    </xf>
    <xf numFmtId="49" fontId="6" fillId="0" borderId="13" xfId="52" applyNumberFormat="1" applyFont="1" applyFill="1" applyBorder="1" applyAlignment="1">
      <alignment horizontal="left" vertical="top"/>
      <protection/>
    </xf>
    <xf numFmtId="49" fontId="0" fillId="0" borderId="11" xfId="52" applyNumberFormat="1" applyFont="1" applyFill="1" applyBorder="1" applyAlignment="1">
      <alignment horizontal="left" vertical="top"/>
      <protection/>
    </xf>
    <xf numFmtId="49" fontId="6" fillId="0" borderId="13" xfId="52" applyNumberFormat="1" applyFont="1" applyFill="1" applyBorder="1" applyAlignment="1" quotePrefix="1">
      <alignment horizontal="left" vertical="top"/>
      <protection/>
    </xf>
    <xf numFmtId="49" fontId="0" fillId="0" borderId="11" xfId="52" applyNumberFormat="1" applyFont="1" applyFill="1" applyBorder="1" applyAlignment="1" quotePrefix="1">
      <alignment horizontal="left" vertical="top"/>
      <protection/>
    </xf>
    <xf numFmtId="49" fontId="0" fillId="0" borderId="11" xfId="52" applyNumberFormat="1" applyFont="1" applyFill="1" applyBorder="1" applyAlignment="1">
      <alignment horizontal="left" vertical="top" wrapText="1"/>
      <protection/>
    </xf>
    <xf numFmtId="0" fontId="29" fillId="0" borderId="13" xfId="52" applyFont="1" applyFill="1" applyBorder="1" applyAlignment="1">
      <alignment horizontal="left" vertical="center" wrapText="1"/>
      <protection/>
    </xf>
    <xf numFmtId="0" fontId="29" fillId="0" borderId="11" xfId="52" applyFont="1" applyFill="1" applyBorder="1" applyAlignment="1">
      <alignment horizontal="left" vertical="center" wrapText="1"/>
      <protection/>
    </xf>
    <xf numFmtId="49" fontId="29" fillId="0" borderId="11" xfId="52" applyNumberFormat="1" applyFont="1" applyFill="1" applyBorder="1" applyAlignment="1">
      <alignment horizontal="right"/>
      <protection/>
    </xf>
    <xf numFmtId="49" fontId="6" fillId="0" borderId="13" xfId="52" applyNumberFormat="1" applyFont="1" applyFill="1" applyBorder="1" applyAlignment="1">
      <alignment horizontal="left" vertical="center"/>
      <protection/>
    </xf>
    <xf numFmtId="0" fontId="0" fillId="0" borderId="11" xfId="52" applyFont="1" applyFill="1" applyBorder="1" applyAlignment="1">
      <alignment wrapText="1"/>
      <protection/>
    </xf>
    <xf numFmtId="4" fontId="6" fillId="0" borderId="11" xfId="56" applyNumberFormat="1" applyFont="1" applyFill="1" applyBorder="1" applyAlignment="1" applyProtection="1">
      <alignment horizontal="right"/>
      <protection locked="0"/>
    </xf>
    <xf numFmtId="4" fontId="3" fillId="0" borderId="11" xfId="56" applyNumberFormat="1" applyFont="1" applyFill="1" applyBorder="1" applyAlignment="1" applyProtection="1">
      <alignment horizontal="right"/>
      <protection locked="0"/>
    </xf>
    <xf numFmtId="4" fontId="3" fillId="0" borderId="16" xfId="56" applyNumberFormat="1" applyFont="1" applyFill="1" applyBorder="1" applyAlignment="1" applyProtection="1">
      <alignment horizontal="right"/>
      <protection locked="0"/>
    </xf>
    <xf numFmtId="4" fontId="6" fillId="0" borderId="16" xfId="56" applyNumberFormat="1" applyFont="1" applyFill="1" applyBorder="1" applyAlignment="1" applyProtection="1">
      <alignment horizontal="right"/>
      <protection locked="0"/>
    </xf>
    <xf numFmtId="0" fontId="6" fillId="0" borderId="11" xfId="52" applyFont="1" applyFill="1" applyBorder="1">
      <alignment/>
      <protection/>
    </xf>
    <xf numFmtId="179" fontId="6" fillId="0" borderId="14" xfId="65" applyFont="1" applyFill="1" applyBorder="1" applyAlignment="1">
      <alignment horizontal="left" vertical="center" wrapText="1"/>
    </xf>
    <xf numFmtId="0" fontId="6" fillId="0" borderId="13" xfId="52" applyFont="1" applyFill="1" applyBorder="1" applyAlignment="1">
      <alignment/>
      <protection/>
    </xf>
    <xf numFmtId="49" fontId="6" fillId="0" borderId="13" xfId="52" applyNumberFormat="1" applyFont="1" applyFill="1" applyBorder="1" applyAlignment="1">
      <alignment horizontal="left" vertical="top"/>
      <protection/>
    </xf>
    <xf numFmtId="49" fontId="6" fillId="0" borderId="11" xfId="52" applyNumberFormat="1" applyFont="1" applyFill="1" applyBorder="1" applyAlignment="1">
      <alignment horizontal="left" vertical="top"/>
      <protection/>
    </xf>
    <xf numFmtId="0" fontId="6" fillId="0" borderId="13" xfId="57" applyFont="1" applyFill="1" applyBorder="1" applyAlignment="1">
      <alignment horizontal="left" wrapText="1"/>
      <protection/>
    </xf>
    <xf numFmtId="0" fontId="6" fillId="0" borderId="11" xfId="57" applyFont="1" applyFill="1" applyBorder="1" applyAlignment="1">
      <alignment horizontal="left" wrapText="1"/>
      <protection/>
    </xf>
    <xf numFmtId="49" fontId="6" fillId="0" borderId="11" xfId="52" applyNumberFormat="1" applyFont="1" applyFill="1" applyBorder="1" applyAlignment="1">
      <alignment horizontal="left" vertical="top"/>
      <protection/>
    </xf>
    <xf numFmtId="49" fontId="29" fillId="0" borderId="13" xfId="52" applyNumberFormat="1" applyFont="1" applyFill="1" applyBorder="1" applyAlignment="1">
      <alignment horizontal="left" vertical="top"/>
      <protection/>
    </xf>
    <xf numFmtId="49" fontId="29" fillId="0" borderId="11" xfId="52" applyNumberFormat="1" applyFont="1" applyFill="1" applyBorder="1" applyAlignment="1">
      <alignment horizontal="left" vertical="top"/>
      <protection/>
    </xf>
    <xf numFmtId="0" fontId="6" fillId="0" borderId="14" xfId="52" applyFont="1" applyFill="1" applyBorder="1" applyAlignment="1">
      <alignment vertical="center" wrapText="1"/>
      <protection/>
    </xf>
    <xf numFmtId="0" fontId="0" fillId="0" borderId="11" xfId="52" applyFont="1" applyFill="1" applyBorder="1" applyAlignment="1">
      <alignment/>
      <protection/>
    </xf>
    <xf numFmtId="49" fontId="6" fillId="0" borderId="13" xfId="52" applyNumberFormat="1" applyFont="1" applyFill="1" applyBorder="1">
      <alignment/>
      <protection/>
    </xf>
    <xf numFmtId="49" fontId="6" fillId="0" borderId="11" xfId="52" applyNumberFormat="1" applyFont="1" applyFill="1" applyBorder="1">
      <alignment/>
      <protection/>
    </xf>
    <xf numFmtId="49" fontId="30" fillId="0" borderId="11" xfId="52" applyNumberFormat="1" applyFont="1" applyFill="1" applyBorder="1" applyAlignment="1">
      <alignment horizontal="left" vertical="top"/>
      <protection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11" xfId="0" applyNumberFormat="1" applyFont="1" applyFill="1" applyBorder="1" applyAlignment="1">
      <alignment horizontal="right"/>
    </xf>
    <xf numFmtId="49" fontId="29" fillId="0" borderId="13" xfId="52" applyNumberFormat="1" applyFont="1" applyFill="1" applyBorder="1" applyAlignment="1">
      <alignment horizontal="left"/>
      <protection/>
    </xf>
    <xf numFmtId="0" fontId="6" fillId="0" borderId="11" xfId="52" applyFont="1" applyFill="1" applyBorder="1" applyAlignment="1">
      <alignment/>
      <protection/>
    </xf>
    <xf numFmtId="49" fontId="29" fillId="0" borderId="11" xfId="52" applyNumberFormat="1" applyFont="1" applyFill="1" applyBorder="1" applyAlignment="1">
      <alignment horizontal="right" vertical="center"/>
      <protection/>
    </xf>
    <xf numFmtId="49" fontId="29" fillId="0" borderId="13" xfId="52" applyNumberFormat="1" applyFont="1" applyFill="1" applyBorder="1" applyAlignment="1">
      <alignment horizontal="left" vertical="top" wrapText="1"/>
      <protection/>
    </xf>
    <xf numFmtId="49" fontId="29" fillId="0" borderId="11" xfId="52" applyNumberFormat="1" applyFont="1" applyFill="1" applyBorder="1" applyAlignment="1">
      <alignment horizontal="left" vertical="top" wrapText="1"/>
      <protection/>
    </xf>
    <xf numFmtId="49" fontId="6" fillId="0" borderId="13" xfId="52" applyNumberFormat="1" applyFont="1" applyFill="1" applyBorder="1" applyAlignment="1">
      <alignment horizontal="left" vertical="top" wrapText="1"/>
      <protection/>
    </xf>
    <xf numFmtId="0" fontId="0" fillId="0" borderId="11" xfId="0" applyFont="1" applyFill="1" applyBorder="1" applyAlignment="1">
      <alignment/>
    </xf>
    <xf numFmtId="4" fontId="0" fillId="0" borderId="11" xfId="55" applyNumberFormat="1" applyFont="1" applyFill="1" applyBorder="1" applyAlignment="1" applyProtection="1">
      <alignment horizontal="right"/>
      <protection locked="0"/>
    </xf>
    <xf numFmtId="4" fontId="0" fillId="0" borderId="16" xfId="55" applyNumberFormat="1" applyFont="1" applyFill="1" applyBorder="1" applyAlignment="1" applyProtection="1">
      <alignment horizontal="right"/>
      <protection locked="0"/>
    </xf>
    <xf numFmtId="0" fontId="0" fillId="0" borderId="13" xfId="52" applyFont="1" applyFill="1" applyBorder="1">
      <alignment/>
      <protection/>
    </xf>
    <xf numFmtId="49" fontId="6" fillId="0" borderId="11" xfId="52" applyNumberFormat="1" applyFont="1" applyFill="1" applyBorder="1" applyAlignment="1">
      <alignment horizontal="left" vertical="top" wrapText="1"/>
      <protection/>
    </xf>
    <xf numFmtId="49" fontId="6" fillId="0" borderId="13" xfId="52" applyNumberFormat="1" applyFont="1" applyFill="1" applyBorder="1" applyAlignment="1">
      <alignment horizontal="center"/>
      <protection/>
    </xf>
    <xf numFmtId="0" fontId="0" fillId="0" borderId="13" xfId="56" applyFont="1" applyFill="1" applyBorder="1">
      <alignment/>
      <protection/>
    </xf>
    <xf numFmtId="0" fontId="6" fillId="0" borderId="13" xfId="52" applyFont="1" applyFill="1" applyBorder="1" applyAlignment="1">
      <alignment horizontal="left" vertical="center"/>
      <protection/>
    </xf>
    <xf numFmtId="0" fontId="0" fillId="0" borderId="11" xfId="52" applyFont="1" applyFill="1" applyBorder="1" applyAlignment="1">
      <alignment horizontal="left" vertical="center"/>
      <protection/>
    </xf>
    <xf numFmtId="49" fontId="29" fillId="0" borderId="13" xfId="52" applyNumberFormat="1" applyFont="1" applyFill="1" applyBorder="1" applyAlignment="1">
      <alignment horizontal="left" vertical="center" wrapText="1"/>
      <protection/>
    </xf>
    <xf numFmtId="49" fontId="29" fillId="0" borderId="11" xfId="52" applyNumberFormat="1" applyFont="1" applyFill="1" applyBorder="1" applyAlignment="1">
      <alignment horizontal="left" vertical="center" wrapText="1"/>
      <protection/>
    </xf>
    <xf numFmtId="0" fontId="6" fillId="0" borderId="13" xfId="52" applyFont="1" applyFill="1" applyBorder="1" applyAlignment="1">
      <alignment horizontal="left" wrapText="1"/>
      <protection/>
    </xf>
    <xf numFmtId="0" fontId="6" fillId="0" borderId="11" xfId="52" applyFont="1" applyFill="1" applyBorder="1" applyAlignment="1">
      <alignment horizontal="left" wrapText="1"/>
      <protection/>
    </xf>
    <xf numFmtId="0" fontId="6" fillId="0" borderId="14" xfId="52" applyFont="1" applyFill="1" applyBorder="1" applyAlignment="1">
      <alignment wrapText="1"/>
      <protection/>
    </xf>
    <xf numFmtId="0" fontId="6" fillId="0" borderId="36" xfId="0" applyFont="1" applyFill="1" applyBorder="1" applyAlignment="1">
      <alignment/>
    </xf>
    <xf numFmtId="0" fontId="3" fillId="0" borderId="13" xfId="52" applyFont="1" applyFill="1" applyBorder="1">
      <alignment/>
      <protection/>
    </xf>
    <xf numFmtId="49" fontId="36" fillId="0" borderId="11" xfId="52" applyNumberFormat="1" applyFont="1" applyFill="1" applyBorder="1" applyAlignment="1">
      <alignment horizontal="left" vertical="top"/>
      <protection/>
    </xf>
    <xf numFmtId="49" fontId="29" fillId="0" borderId="13" xfId="52" applyNumberFormat="1" applyFont="1" applyFill="1" applyBorder="1" applyAlignment="1" quotePrefix="1">
      <alignment horizontal="left" vertical="top"/>
      <protection/>
    </xf>
    <xf numFmtId="49" fontId="6" fillId="0" borderId="13" xfId="52" applyNumberFormat="1" applyFont="1" applyFill="1" applyBorder="1" applyAlignment="1">
      <alignment horizontal="left" wrapText="1"/>
      <protection/>
    </xf>
    <xf numFmtId="49" fontId="6" fillId="0" borderId="11" xfId="52" applyNumberFormat="1" applyFont="1" applyFill="1" applyBorder="1" applyAlignment="1">
      <alignment horizontal="left" wrapText="1"/>
      <protection/>
    </xf>
    <xf numFmtId="0" fontId="29" fillId="0" borderId="13" xfId="52" applyFont="1" applyFill="1" applyBorder="1">
      <alignment/>
      <protection/>
    </xf>
    <xf numFmtId="49" fontId="6" fillId="0" borderId="14" xfId="52" applyNumberFormat="1" applyFont="1" applyFill="1" applyBorder="1" applyAlignment="1">
      <alignment vertical="center" wrapText="1"/>
      <protection/>
    </xf>
    <xf numFmtId="4" fontId="6" fillId="0" borderId="11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0" fontId="0" fillId="0" borderId="11" xfId="52" applyFont="1" applyFill="1" applyBorder="1" applyAlignment="1">
      <alignment vertical="center" wrapText="1"/>
      <protection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6" xfId="0" applyNumberFormat="1" applyFont="1" applyFill="1" applyBorder="1" applyAlignment="1" applyProtection="1">
      <alignment horizontal="right"/>
      <protection locked="0"/>
    </xf>
    <xf numFmtId="49" fontId="3" fillId="0" borderId="13" xfId="52" applyNumberFormat="1" applyFont="1" applyFill="1" applyBorder="1" applyAlignment="1">
      <alignment horizontal="left" vertical="top"/>
      <protection/>
    </xf>
    <xf numFmtId="0" fontId="3" fillId="0" borderId="11" xfId="52" applyFont="1" applyFill="1" applyBorder="1">
      <alignment/>
      <protection/>
    </xf>
    <xf numFmtId="49" fontId="6" fillId="0" borderId="11" xfId="52" applyNumberFormat="1" applyFont="1" applyFill="1" applyBorder="1" applyAlignment="1">
      <alignment horizontal="right"/>
      <protection/>
    </xf>
    <xf numFmtId="49" fontId="0" fillId="0" borderId="11" xfId="52" applyNumberFormat="1" applyFont="1" applyFill="1" applyBorder="1" applyAlignment="1">
      <alignment horizontal="right"/>
      <protection/>
    </xf>
    <xf numFmtId="0" fontId="6" fillId="0" borderId="13" xfId="56" applyFont="1" applyFill="1" applyBorder="1">
      <alignment/>
      <protection/>
    </xf>
    <xf numFmtId="1" fontId="6" fillId="0" borderId="11" xfId="56" applyNumberFormat="1" applyFont="1" applyFill="1" applyBorder="1">
      <alignment/>
      <protection/>
    </xf>
    <xf numFmtId="0" fontId="6" fillId="0" borderId="0" xfId="56" applyFont="1" applyFill="1">
      <alignment/>
      <protection/>
    </xf>
    <xf numFmtId="1" fontId="0" fillId="0" borderId="11" xfId="56" applyNumberFormat="1" applyFont="1" applyFill="1" applyBorder="1">
      <alignment/>
      <protection/>
    </xf>
    <xf numFmtId="1" fontId="5" fillId="24" borderId="13" xfId="54" applyNumberFormat="1" applyFont="1" applyFill="1" applyBorder="1" applyAlignment="1">
      <alignment horizontal="left" vertical="center" wrapText="1"/>
      <protection/>
    </xf>
    <xf numFmtId="1" fontId="5" fillId="24" borderId="11" xfId="54" applyNumberFormat="1" applyFont="1" applyFill="1" applyBorder="1" applyAlignment="1">
      <alignment horizontal="left" vertical="center" wrapText="1"/>
      <protection/>
    </xf>
    <xf numFmtId="0" fontId="29" fillId="24" borderId="11" xfId="56" applyFont="1" applyFill="1" applyBorder="1" applyAlignment="1">
      <alignment horizontal="left" vertical="center"/>
      <protection/>
    </xf>
    <xf numFmtId="4" fontId="3" fillId="24" borderId="11" xfId="56" applyNumberFormat="1" applyFont="1" applyFill="1" applyBorder="1" applyAlignment="1">
      <alignment horizontal="right" vertical="center"/>
      <protection/>
    </xf>
    <xf numFmtId="4" fontId="3" fillId="24" borderId="16" xfId="56" applyNumberFormat="1" applyFont="1" applyFill="1" applyBorder="1" applyAlignment="1">
      <alignment horizontal="right" vertical="center"/>
      <protection/>
    </xf>
    <xf numFmtId="0" fontId="0" fillId="0" borderId="0" xfId="56" applyFont="1" applyFill="1" applyAlignment="1">
      <alignment horizontal="left"/>
      <protection/>
    </xf>
    <xf numFmtId="49" fontId="6" fillId="0" borderId="13" xfId="52" applyNumberFormat="1" applyFont="1" applyFill="1" applyBorder="1" applyAlignment="1">
      <alignment horizontal="left" vertical="center" wrapText="1"/>
      <protection/>
    </xf>
    <xf numFmtId="49" fontId="6" fillId="0" borderId="11" xfId="52" applyNumberFormat="1" applyFont="1" applyFill="1" applyBorder="1" applyAlignment="1">
      <alignment horizontal="left" vertical="center" wrapText="1"/>
      <protection/>
    </xf>
    <xf numFmtId="0" fontId="29" fillId="0" borderId="13" xfId="0" applyFont="1" applyFill="1" applyBorder="1" applyAlignment="1" quotePrefix="1">
      <alignment vertical="center" wrapText="1"/>
    </xf>
    <xf numFmtId="0" fontId="29" fillId="0" borderId="11" xfId="0" applyFont="1" applyFill="1" applyBorder="1" applyAlignment="1" quotePrefix="1">
      <alignment vertical="center" wrapText="1"/>
    </xf>
    <xf numFmtId="0" fontId="29" fillId="0" borderId="11" xfId="0" applyFont="1" applyFill="1" applyBorder="1" applyAlignment="1" quotePrefix="1">
      <alignment/>
    </xf>
    <xf numFmtId="0" fontId="4" fillId="0" borderId="13" xfId="0" applyFont="1" applyFill="1" applyBorder="1" applyAlignment="1" quotePrefix="1">
      <alignment horizontal="left" wrapText="1"/>
    </xf>
    <xf numFmtId="0" fontId="4" fillId="0" borderId="11" xfId="0" applyFont="1" applyFill="1" applyBorder="1" applyAlignment="1" quotePrefix="1">
      <alignment horizontal="left" wrapText="1"/>
    </xf>
    <xf numFmtId="4" fontId="0" fillId="0" borderId="16" xfId="56" applyNumberFormat="1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left" wrapText="1" indent="2"/>
    </xf>
    <xf numFmtId="0" fontId="0" fillId="0" borderId="11" xfId="0" applyFont="1" applyFill="1" applyBorder="1" applyAlignment="1" quotePrefix="1">
      <alignment horizontal="right"/>
    </xf>
    <xf numFmtId="0" fontId="4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right"/>
    </xf>
    <xf numFmtId="0" fontId="4" fillId="0" borderId="13" xfId="0" applyFont="1" applyFill="1" applyBorder="1" applyAlignment="1">
      <alignment wrapText="1"/>
    </xf>
    <xf numFmtId="0" fontId="37" fillId="0" borderId="11" xfId="0" applyFont="1" applyFill="1" applyBorder="1" applyAlignment="1">
      <alignment/>
    </xf>
    <xf numFmtId="0" fontId="0" fillId="0" borderId="13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49" fontId="38" fillId="0" borderId="11" xfId="52" applyNumberFormat="1" applyFont="1" applyFill="1" applyBorder="1" applyAlignment="1">
      <alignment horizontal="left" vertical="top"/>
      <protection/>
    </xf>
    <xf numFmtId="0" fontId="3" fillId="0" borderId="11" xfId="52" applyFont="1" applyFill="1" applyBorder="1" applyAlignment="1">
      <alignment horizontal="right"/>
      <protection/>
    </xf>
    <xf numFmtId="0" fontId="4" fillId="0" borderId="11" xfId="52" applyFont="1" applyFill="1" applyBorder="1" applyAlignment="1">
      <alignment horizontal="right"/>
      <protection/>
    </xf>
    <xf numFmtId="49" fontId="33" fillId="0" borderId="13" xfId="52" applyNumberFormat="1" applyFont="1" applyFill="1" applyBorder="1" applyAlignment="1">
      <alignment horizontal="left" vertical="top"/>
      <protection/>
    </xf>
    <xf numFmtId="49" fontId="6" fillId="0" borderId="13" xfId="52" applyNumberFormat="1" applyFont="1" applyFill="1" applyBorder="1" applyAlignment="1">
      <alignment vertical="top"/>
      <protection/>
    </xf>
    <xf numFmtId="49" fontId="6" fillId="0" borderId="11" xfId="52" applyNumberFormat="1" applyFont="1" applyFill="1" applyBorder="1" applyAlignment="1">
      <alignment vertical="top"/>
      <protection/>
    </xf>
    <xf numFmtId="0" fontId="3" fillId="0" borderId="11" xfId="56" applyFont="1" applyFill="1" applyBorder="1" applyAlignment="1">
      <alignment horizontal="right"/>
      <protection/>
    </xf>
    <xf numFmtId="0" fontId="6" fillId="0" borderId="14" xfId="52" applyFont="1" applyFill="1" applyBorder="1" applyAlignment="1">
      <alignment horizontal="left" wrapText="1"/>
      <protection/>
    </xf>
    <xf numFmtId="0" fontId="6" fillId="0" borderId="21" xfId="52" applyFont="1" applyFill="1" applyBorder="1" applyAlignment="1">
      <alignment horizontal="left" wrapText="1"/>
      <protection/>
    </xf>
    <xf numFmtId="49" fontId="3" fillId="0" borderId="13" xfId="52" applyNumberFormat="1" applyFont="1" applyFill="1" applyBorder="1" applyAlignment="1">
      <alignment horizontal="left" vertical="center" wrapText="1"/>
      <protection/>
    </xf>
    <xf numFmtId="49" fontId="3" fillId="0" borderId="11" xfId="52" applyNumberFormat="1" applyFont="1" applyFill="1" applyBorder="1" applyAlignment="1">
      <alignment horizontal="left" vertical="center" wrapText="1"/>
      <protection/>
    </xf>
    <xf numFmtId="0" fontId="0" fillId="0" borderId="15" xfId="56" applyFont="1" applyFill="1" applyBorder="1">
      <alignment/>
      <protection/>
    </xf>
    <xf numFmtId="1" fontId="0" fillId="0" borderId="12" xfId="56" applyNumberFormat="1" applyFont="1" applyFill="1" applyBorder="1">
      <alignment/>
      <protection/>
    </xf>
    <xf numFmtId="49" fontId="0" fillId="0" borderId="12" xfId="52" applyNumberFormat="1" applyFont="1" applyFill="1" applyBorder="1" applyAlignment="1">
      <alignment horizontal="right"/>
      <protection/>
    </xf>
    <xf numFmtId="4" fontId="0" fillId="0" borderId="12" xfId="56" applyNumberFormat="1" applyFont="1" applyFill="1" applyBorder="1" applyAlignment="1">
      <alignment horizontal="right"/>
      <protection/>
    </xf>
    <xf numFmtId="4" fontId="0" fillId="0" borderId="12" xfId="56" applyNumberFormat="1" applyFont="1" applyFill="1" applyBorder="1" applyAlignment="1" applyProtection="1">
      <alignment horizontal="right"/>
      <protection locked="0"/>
    </xf>
    <xf numFmtId="4" fontId="0" fillId="0" borderId="20" xfId="56" applyNumberFormat="1" applyFont="1" applyFill="1" applyBorder="1" applyAlignment="1" applyProtection="1">
      <alignment horizontal="right"/>
      <protection locked="0"/>
    </xf>
    <xf numFmtId="1" fontId="0" fillId="0" borderId="0" xfId="56" applyNumberFormat="1" applyFont="1" applyFill="1" applyProtection="1">
      <alignment/>
      <protection locked="0"/>
    </xf>
    <xf numFmtId="0" fontId="0" fillId="0" borderId="0" xfId="56" applyFont="1" applyFill="1" applyAlignment="1" applyProtection="1">
      <alignment horizontal="center"/>
      <protection locked="0"/>
    </xf>
    <xf numFmtId="0" fontId="0" fillId="0" borderId="0" xfId="56" applyFont="1" applyFill="1" applyAlignment="1" applyProtection="1">
      <alignment horizontal="center" vertical="justify"/>
      <protection locked="0"/>
    </xf>
    <xf numFmtId="0" fontId="0" fillId="0" borderId="0" xfId="56" applyFont="1" applyFill="1" applyAlignment="1">
      <alignment vertical="justify"/>
      <protection/>
    </xf>
    <xf numFmtId="1" fontId="0" fillId="0" borderId="0" xfId="56" applyNumberFormat="1" applyFont="1" applyFill="1" applyAlignment="1">
      <alignment horizontal="left" vertical="center" wrapText="1"/>
      <protection/>
    </xf>
    <xf numFmtId="0" fontId="36" fillId="0" borderId="0" xfId="56" applyFont="1" applyFill="1" applyAlignment="1">
      <alignment horizontal="left"/>
      <protection/>
    </xf>
    <xf numFmtId="0" fontId="0" fillId="0" borderId="0" xfId="56" applyFont="1" applyFill="1" applyAlignment="1">
      <alignment horizontal="left"/>
      <protection/>
    </xf>
    <xf numFmtId="0" fontId="0" fillId="0" borderId="0" xfId="56" applyFont="1" applyFill="1" applyAlignment="1">
      <alignment vertical="center" wrapText="1"/>
      <protection/>
    </xf>
    <xf numFmtId="0" fontId="0" fillId="0" borderId="0" xfId="56" applyFont="1" applyFill="1" applyBorder="1">
      <alignment/>
      <protection/>
    </xf>
    <xf numFmtId="0" fontId="6" fillId="0" borderId="0" xfId="57" applyFont="1" applyFill="1" applyBorder="1" applyAlignment="1">
      <alignment horizontal="center"/>
      <protection/>
    </xf>
    <xf numFmtId="1" fontId="0" fillId="0" borderId="0" xfId="56" applyNumberFormat="1" applyFont="1" applyFill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Anexa F 140 146 10.07" xfId="52"/>
    <cellStyle name="Normal_F 07" xfId="53"/>
    <cellStyle name="Normal_mach03" xfId="54"/>
    <cellStyle name="Normal_mach30" xfId="55"/>
    <cellStyle name="Normal_mach31" xfId="56"/>
    <cellStyle name="Normal_Machete buget 99" xfId="57"/>
    <cellStyle name="Note" xfId="58"/>
    <cellStyle name="Output" xfId="59"/>
    <cellStyle name="Percent" xfId="60"/>
    <cellStyle name="Currency" xfId="61"/>
    <cellStyle name="Currency [0]" xfId="62"/>
    <cellStyle name="Title" xfId="63"/>
    <cellStyle name="Total" xfId="64"/>
    <cellStyle name="Comma" xfId="65"/>
    <cellStyle name="Comma [0]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229</xdr:row>
      <xdr:rowOff>0</xdr:rowOff>
    </xdr:from>
    <xdr:to>
      <xdr:col>2</xdr:col>
      <xdr:colOff>19050</xdr:colOff>
      <xdr:row>229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23925" y="66503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19050</xdr:colOff>
      <xdr:row>241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23925" y="69542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241</xdr:row>
      <xdr:rowOff>0</xdr:rowOff>
    </xdr:from>
    <xdr:to>
      <xdr:col>2</xdr:col>
      <xdr:colOff>19050</xdr:colOff>
      <xdr:row>241</xdr:row>
      <xdr:rowOff>0</xdr:rowOff>
    </xdr:to>
    <xdr:sp>
      <xdr:nvSpPr>
        <xdr:cNvPr id="3" name="AutoShape 6"/>
        <xdr:cNvSpPr>
          <a:spLocks/>
        </xdr:cNvSpPr>
      </xdr:nvSpPr>
      <xdr:spPr>
        <a:xfrm>
          <a:off x="923925" y="695420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228</xdr:row>
      <xdr:rowOff>0</xdr:rowOff>
    </xdr:from>
    <xdr:to>
      <xdr:col>2</xdr:col>
      <xdr:colOff>19050</xdr:colOff>
      <xdr:row>228</xdr:row>
      <xdr:rowOff>0</xdr:rowOff>
    </xdr:to>
    <xdr:sp>
      <xdr:nvSpPr>
        <xdr:cNvPr id="4" name="AutoShape 2"/>
        <xdr:cNvSpPr>
          <a:spLocks/>
        </xdr:cNvSpPr>
      </xdr:nvSpPr>
      <xdr:spPr>
        <a:xfrm>
          <a:off x="923925" y="662749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240</xdr:row>
      <xdr:rowOff>0</xdr:rowOff>
    </xdr:from>
    <xdr:to>
      <xdr:col>2</xdr:col>
      <xdr:colOff>19050</xdr:colOff>
      <xdr:row>240</xdr:row>
      <xdr:rowOff>0</xdr:rowOff>
    </xdr:to>
    <xdr:sp>
      <xdr:nvSpPr>
        <xdr:cNvPr id="5" name="AutoShape 4"/>
        <xdr:cNvSpPr>
          <a:spLocks/>
        </xdr:cNvSpPr>
      </xdr:nvSpPr>
      <xdr:spPr>
        <a:xfrm>
          <a:off x="923925" y="69313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240</xdr:row>
      <xdr:rowOff>0</xdr:rowOff>
    </xdr:from>
    <xdr:to>
      <xdr:col>2</xdr:col>
      <xdr:colOff>19050</xdr:colOff>
      <xdr:row>240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693134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4</xdr:col>
      <xdr:colOff>19050</xdr:colOff>
      <xdr:row>250</xdr:row>
      <xdr:rowOff>0</xdr:rowOff>
    </xdr:to>
    <xdr:sp>
      <xdr:nvSpPr>
        <xdr:cNvPr id="7" name="AutoShape 2"/>
        <xdr:cNvSpPr>
          <a:spLocks/>
        </xdr:cNvSpPr>
      </xdr:nvSpPr>
      <xdr:spPr>
        <a:xfrm>
          <a:off x="561975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0</xdr:colOff>
      <xdr:row>131</xdr:row>
      <xdr:rowOff>0</xdr:rowOff>
    </xdr:to>
    <xdr:sp>
      <xdr:nvSpPr>
        <xdr:cNvPr id="8" name="AutoShape 3"/>
        <xdr:cNvSpPr>
          <a:spLocks/>
        </xdr:cNvSpPr>
      </xdr:nvSpPr>
      <xdr:spPr>
        <a:xfrm>
          <a:off x="4743450" y="37623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0</xdr:colOff>
      <xdr:row>131</xdr:row>
      <xdr:rowOff>0</xdr:rowOff>
    </xdr:to>
    <xdr:sp>
      <xdr:nvSpPr>
        <xdr:cNvPr id="9" name="AutoShape 5"/>
        <xdr:cNvSpPr>
          <a:spLocks/>
        </xdr:cNvSpPr>
      </xdr:nvSpPr>
      <xdr:spPr>
        <a:xfrm>
          <a:off x="4743450" y="37623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19050</xdr:colOff>
      <xdr:row>131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4743450" y="3762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19050</xdr:colOff>
      <xdr:row>131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4743450" y="3762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250</xdr:row>
      <xdr:rowOff>0</xdr:rowOff>
    </xdr:from>
    <xdr:to>
      <xdr:col>4</xdr:col>
      <xdr:colOff>19050</xdr:colOff>
      <xdr:row>250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561975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0</xdr:colOff>
      <xdr:row>131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4743450" y="37623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0</xdr:colOff>
      <xdr:row>131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4743450" y="376237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19050</xdr:colOff>
      <xdr:row>131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4743450" y="3762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131</xdr:row>
      <xdr:rowOff>0</xdr:rowOff>
    </xdr:from>
    <xdr:to>
      <xdr:col>3</xdr:col>
      <xdr:colOff>19050</xdr:colOff>
      <xdr:row>131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4743450" y="3762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</xdr:row>
      <xdr:rowOff>9525</xdr:rowOff>
    </xdr:from>
    <xdr:to>
      <xdr:col>2</xdr:col>
      <xdr:colOff>561975</xdr:colOff>
      <xdr:row>4</xdr:row>
      <xdr:rowOff>123825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895350" y="561975"/>
          <a:ext cx="590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18" name="AutoShape 2"/>
        <xdr:cNvSpPr>
          <a:spLocks/>
        </xdr:cNvSpPr>
      </xdr:nvSpPr>
      <xdr:spPr>
        <a:xfrm>
          <a:off x="923925" y="554640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196</xdr:row>
      <xdr:rowOff>0</xdr:rowOff>
    </xdr:from>
    <xdr:to>
      <xdr:col>2</xdr:col>
      <xdr:colOff>19050</xdr:colOff>
      <xdr:row>196</xdr:row>
      <xdr:rowOff>0</xdr:rowOff>
    </xdr:to>
    <xdr:sp>
      <xdr:nvSpPr>
        <xdr:cNvPr id="19" name="AutoShape 2"/>
        <xdr:cNvSpPr>
          <a:spLocks/>
        </xdr:cNvSpPr>
      </xdr:nvSpPr>
      <xdr:spPr>
        <a:xfrm>
          <a:off x="923925" y="554640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19050</xdr:colOff>
      <xdr:row>281</xdr:row>
      <xdr:rowOff>0</xdr:rowOff>
    </xdr:to>
    <xdr:sp>
      <xdr:nvSpPr>
        <xdr:cNvPr id="20" name="AutoShape 4"/>
        <xdr:cNvSpPr>
          <a:spLocks/>
        </xdr:cNvSpPr>
      </xdr:nvSpPr>
      <xdr:spPr>
        <a:xfrm>
          <a:off x="923925" y="8038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19050</xdr:colOff>
      <xdr:row>281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923925" y="8038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19050</xdr:colOff>
      <xdr:row>281</xdr:row>
      <xdr:rowOff>0</xdr:rowOff>
    </xdr:to>
    <xdr:sp>
      <xdr:nvSpPr>
        <xdr:cNvPr id="22" name="AutoShape 4"/>
        <xdr:cNvSpPr>
          <a:spLocks/>
        </xdr:cNvSpPr>
      </xdr:nvSpPr>
      <xdr:spPr>
        <a:xfrm>
          <a:off x="923925" y="8038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19050</xdr:colOff>
      <xdr:row>281</xdr:row>
      <xdr:rowOff>0</xdr:rowOff>
    </xdr:to>
    <xdr:sp>
      <xdr:nvSpPr>
        <xdr:cNvPr id="23" name="AutoShape 6"/>
        <xdr:cNvSpPr>
          <a:spLocks/>
        </xdr:cNvSpPr>
      </xdr:nvSpPr>
      <xdr:spPr>
        <a:xfrm>
          <a:off x="923925" y="8038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19050</xdr:colOff>
      <xdr:row>281</xdr:row>
      <xdr:rowOff>0</xdr:rowOff>
    </xdr:to>
    <xdr:sp>
      <xdr:nvSpPr>
        <xdr:cNvPr id="24" name="AutoShape 2"/>
        <xdr:cNvSpPr>
          <a:spLocks/>
        </xdr:cNvSpPr>
      </xdr:nvSpPr>
      <xdr:spPr>
        <a:xfrm>
          <a:off x="923925" y="8038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281</xdr:row>
      <xdr:rowOff>0</xdr:rowOff>
    </xdr:from>
    <xdr:to>
      <xdr:col>2</xdr:col>
      <xdr:colOff>19050</xdr:colOff>
      <xdr:row>281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923925" y="803814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250</xdr:row>
      <xdr:rowOff>0</xdr:rowOff>
    </xdr:from>
    <xdr:to>
      <xdr:col>5</xdr:col>
      <xdr:colOff>19050</xdr:colOff>
      <xdr:row>250</xdr:row>
      <xdr:rowOff>0</xdr:rowOff>
    </xdr:to>
    <xdr:sp>
      <xdr:nvSpPr>
        <xdr:cNvPr id="26" name="AutoShape 2"/>
        <xdr:cNvSpPr>
          <a:spLocks/>
        </xdr:cNvSpPr>
      </xdr:nvSpPr>
      <xdr:spPr>
        <a:xfrm>
          <a:off x="647700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250</xdr:row>
      <xdr:rowOff>0</xdr:rowOff>
    </xdr:from>
    <xdr:to>
      <xdr:col>5</xdr:col>
      <xdr:colOff>19050</xdr:colOff>
      <xdr:row>250</xdr:row>
      <xdr:rowOff>0</xdr:rowOff>
    </xdr:to>
    <xdr:sp>
      <xdr:nvSpPr>
        <xdr:cNvPr id="27" name="AutoShape 2"/>
        <xdr:cNvSpPr>
          <a:spLocks/>
        </xdr:cNvSpPr>
      </xdr:nvSpPr>
      <xdr:spPr>
        <a:xfrm>
          <a:off x="647700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19050</xdr:colOff>
      <xdr:row>250</xdr:row>
      <xdr:rowOff>0</xdr:rowOff>
    </xdr:to>
    <xdr:sp>
      <xdr:nvSpPr>
        <xdr:cNvPr id="28" name="AutoShape 2"/>
        <xdr:cNvSpPr>
          <a:spLocks/>
        </xdr:cNvSpPr>
      </xdr:nvSpPr>
      <xdr:spPr>
        <a:xfrm>
          <a:off x="720090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250</xdr:row>
      <xdr:rowOff>0</xdr:rowOff>
    </xdr:from>
    <xdr:to>
      <xdr:col>6</xdr:col>
      <xdr:colOff>19050</xdr:colOff>
      <xdr:row>250</xdr:row>
      <xdr:rowOff>0</xdr:rowOff>
    </xdr:to>
    <xdr:sp>
      <xdr:nvSpPr>
        <xdr:cNvPr id="29" name="AutoShape 2"/>
        <xdr:cNvSpPr>
          <a:spLocks/>
        </xdr:cNvSpPr>
      </xdr:nvSpPr>
      <xdr:spPr>
        <a:xfrm>
          <a:off x="720090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250</xdr:row>
      <xdr:rowOff>0</xdr:rowOff>
    </xdr:from>
    <xdr:to>
      <xdr:col>7</xdr:col>
      <xdr:colOff>19050</xdr:colOff>
      <xdr:row>250</xdr:row>
      <xdr:rowOff>0</xdr:rowOff>
    </xdr:to>
    <xdr:sp>
      <xdr:nvSpPr>
        <xdr:cNvPr id="30" name="AutoShape 2"/>
        <xdr:cNvSpPr>
          <a:spLocks/>
        </xdr:cNvSpPr>
      </xdr:nvSpPr>
      <xdr:spPr>
        <a:xfrm>
          <a:off x="792480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250</xdr:row>
      <xdr:rowOff>0</xdr:rowOff>
    </xdr:from>
    <xdr:to>
      <xdr:col>7</xdr:col>
      <xdr:colOff>19050</xdr:colOff>
      <xdr:row>250</xdr:row>
      <xdr:rowOff>0</xdr:rowOff>
    </xdr:to>
    <xdr:sp>
      <xdr:nvSpPr>
        <xdr:cNvPr id="31" name="AutoShape 2"/>
        <xdr:cNvSpPr>
          <a:spLocks/>
        </xdr:cNvSpPr>
      </xdr:nvSpPr>
      <xdr:spPr>
        <a:xfrm>
          <a:off x="792480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8</xdr:col>
      <xdr:colOff>19050</xdr:colOff>
      <xdr:row>250</xdr:row>
      <xdr:rowOff>0</xdr:rowOff>
    </xdr:to>
    <xdr:sp>
      <xdr:nvSpPr>
        <xdr:cNvPr id="32" name="AutoShape 2"/>
        <xdr:cNvSpPr>
          <a:spLocks/>
        </xdr:cNvSpPr>
      </xdr:nvSpPr>
      <xdr:spPr>
        <a:xfrm>
          <a:off x="868680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250</xdr:row>
      <xdr:rowOff>0</xdr:rowOff>
    </xdr:from>
    <xdr:to>
      <xdr:col>8</xdr:col>
      <xdr:colOff>19050</xdr:colOff>
      <xdr:row>250</xdr:row>
      <xdr:rowOff>0</xdr:rowOff>
    </xdr:to>
    <xdr:sp>
      <xdr:nvSpPr>
        <xdr:cNvPr id="33" name="AutoShape 2"/>
        <xdr:cNvSpPr>
          <a:spLocks/>
        </xdr:cNvSpPr>
      </xdr:nvSpPr>
      <xdr:spPr>
        <a:xfrm>
          <a:off x="868680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19050</xdr:colOff>
      <xdr:row>250</xdr:row>
      <xdr:rowOff>0</xdr:rowOff>
    </xdr:to>
    <xdr:sp>
      <xdr:nvSpPr>
        <xdr:cNvPr id="34" name="AutoShape 2"/>
        <xdr:cNvSpPr>
          <a:spLocks/>
        </xdr:cNvSpPr>
      </xdr:nvSpPr>
      <xdr:spPr>
        <a:xfrm>
          <a:off x="941070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250</xdr:row>
      <xdr:rowOff>0</xdr:rowOff>
    </xdr:from>
    <xdr:to>
      <xdr:col>9</xdr:col>
      <xdr:colOff>19050</xdr:colOff>
      <xdr:row>250</xdr:row>
      <xdr:rowOff>0</xdr:rowOff>
    </xdr:to>
    <xdr:sp>
      <xdr:nvSpPr>
        <xdr:cNvPr id="35" name="AutoShape 2"/>
        <xdr:cNvSpPr>
          <a:spLocks/>
        </xdr:cNvSpPr>
      </xdr:nvSpPr>
      <xdr:spPr>
        <a:xfrm>
          <a:off x="9410700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250</xdr:row>
      <xdr:rowOff>0</xdr:rowOff>
    </xdr:from>
    <xdr:to>
      <xdr:col>10</xdr:col>
      <xdr:colOff>19050</xdr:colOff>
      <xdr:row>250</xdr:row>
      <xdr:rowOff>0</xdr:rowOff>
    </xdr:to>
    <xdr:sp>
      <xdr:nvSpPr>
        <xdr:cNvPr id="36" name="AutoShape 2"/>
        <xdr:cNvSpPr>
          <a:spLocks/>
        </xdr:cNvSpPr>
      </xdr:nvSpPr>
      <xdr:spPr>
        <a:xfrm>
          <a:off x="10106025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250</xdr:row>
      <xdr:rowOff>0</xdr:rowOff>
    </xdr:from>
    <xdr:to>
      <xdr:col>10</xdr:col>
      <xdr:colOff>19050</xdr:colOff>
      <xdr:row>250</xdr:row>
      <xdr:rowOff>0</xdr:rowOff>
    </xdr:to>
    <xdr:sp>
      <xdr:nvSpPr>
        <xdr:cNvPr id="37" name="AutoShape 2"/>
        <xdr:cNvSpPr>
          <a:spLocks/>
        </xdr:cNvSpPr>
      </xdr:nvSpPr>
      <xdr:spPr>
        <a:xfrm>
          <a:off x="10106025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250</xdr:row>
      <xdr:rowOff>0</xdr:rowOff>
    </xdr:from>
    <xdr:to>
      <xdr:col>11</xdr:col>
      <xdr:colOff>19050</xdr:colOff>
      <xdr:row>250</xdr:row>
      <xdr:rowOff>0</xdr:rowOff>
    </xdr:to>
    <xdr:sp>
      <xdr:nvSpPr>
        <xdr:cNvPr id="38" name="AutoShape 2"/>
        <xdr:cNvSpPr>
          <a:spLocks/>
        </xdr:cNvSpPr>
      </xdr:nvSpPr>
      <xdr:spPr>
        <a:xfrm>
          <a:off x="10791825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250</xdr:row>
      <xdr:rowOff>0</xdr:rowOff>
    </xdr:from>
    <xdr:to>
      <xdr:col>11</xdr:col>
      <xdr:colOff>19050</xdr:colOff>
      <xdr:row>250</xdr:row>
      <xdr:rowOff>0</xdr:rowOff>
    </xdr:to>
    <xdr:sp>
      <xdr:nvSpPr>
        <xdr:cNvPr id="39" name="AutoShape 2"/>
        <xdr:cNvSpPr>
          <a:spLocks/>
        </xdr:cNvSpPr>
      </xdr:nvSpPr>
      <xdr:spPr>
        <a:xfrm>
          <a:off x="10791825" y="719137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2" name="AutoShape 4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3" name="AutoShape 6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4" name="AutoShape 2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5" name="AutoShape 4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19050</xdr:colOff>
      <xdr:row>114</xdr:row>
      <xdr:rowOff>0</xdr:rowOff>
    </xdr:to>
    <xdr:sp>
      <xdr:nvSpPr>
        <xdr:cNvPr id="7" name="AutoShape 2"/>
        <xdr:cNvSpPr>
          <a:spLocks/>
        </xdr:cNvSpPr>
      </xdr:nvSpPr>
      <xdr:spPr>
        <a:xfrm>
          <a:off x="532447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AutoShape 3"/>
        <xdr:cNvSpPr>
          <a:spLocks/>
        </xdr:cNvSpPr>
      </xdr:nvSpPr>
      <xdr:spPr>
        <a:xfrm>
          <a:off x="451485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AutoShape 5"/>
        <xdr:cNvSpPr>
          <a:spLocks/>
        </xdr:cNvSpPr>
      </xdr:nvSpPr>
      <xdr:spPr>
        <a:xfrm>
          <a:off x="451485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4514850" y="2076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4514850" y="2076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114</xdr:row>
      <xdr:rowOff>0</xdr:rowOff>
    </xdr:from>
    <xdr:to>
      <xdr:col>4</xdr:col>
      <xdr:colOff>19050</xdr:colOff>
      <xdr:row>114</xdr:row>
      <xdr:rowOff>0</xdr:rowOff>
    </xdr:to>
    <xdr:sp>
      <xdr:nvSpPr>
        <xdr:cNvPr id="12" name="AutoShape 2"/>
        <xdr:cNvSpPr>
          <a:spLocks/>
        </xdr:cNvSpPr>
      </xdr:nvSpPr>
      <xdr:spPr>
        <a:xfrm>
          <a:off x="532447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3" name="AutoShape 3"/>
        <xdr:cNvSpPr>
          <a:spLocks/>
        </xdr:cNvSpPr>
      </xdr:nvSpPr>
      <xdr:spPr>
        <a:xfrm>
          <a:off x="451485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4" name="AutoShape 5"/>
        <xdr:cNvSpPr>
          <a:spLocks/>
        </xdr:cNvSpPr>
      </xdr:nvSpPr>
      <xdr:spPr>
        <a:xfrm>
          <a:off x="4514850" y="20764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5" name="AutoShape 3"/>
        <xdr:cNvSpPr>
          <a:spLocks/>
        </xdr:cNvSpPr>
      </xdr:nvSpPr>
      <xdr:spPr>
        <a:xfrm>
          <a:off x="4514850" y="2076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19050</xdr:colOff>
      <xdr:row>10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4514850" y="20764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2</xdr:row>
      <xdr:rowOff>9525</xdr:rowOff>
    </xdr:from>
    <xdr:to>
      <xdr:col>2</xdr:col>
      <xdr:colOff>561975</xdr:colOff>
      <xdr:row>3</xdr:row>
      <xdr:rowOff>123825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895350" y="381000"/>
          <a:ext cx="5905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11/02</a:t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18" name="AutoShape 2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19" name="AutoShape 2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20" name="AutoShape 4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22" name="AutoShape 4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23" name="AutoShape 6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24" name="AutoShape 2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0</xdr:rowOff>
    </xdr:from>
    <xdr:to>
      <xdr:col>2</xdr:col>
      <xdr:colOff>19050</xdr:colOff>
      <xdr:row>114</xdr:row>
      <xdr:rowOff>0</xdr:rowOff>
    </xdr:to>
    <xdr:sp>
      <xdr:nvSpPr>
        <xdr:cNvPr id="25" name="AutoShape 2"/>
        <xdr:cNvSpPr>
          <a:spLocks/>
        </xdr:cNvSpPr>
      </xdr:nvSpPr>
      <xdr:spPr>
        <a:xfrm>
          <a:off x="92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19050</xdr:colOff>
      <xdr:row>114</xdr:row>
      <xdr:rowOff>0</xdr:rowOff>
    </xdr:to>
    <xdr:sp>
      <xdr:nvSpPr>
        <xdr:cNvPr id="26" name="AutoShape 2"/>
        <xdr:cNvSpPr>
          <a:spLocks/>
        </xdr:cNvSpPr>
      </xdr:nvSpPr>
      <xdr:spPr>
        <a:xfrm>
          <a:off x="608647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114</xdr:row>
      <xdr:rowOff>0</xdr:rowOff>
    </xdr:from>
    <xdr:to>
      <xdr:col>5</xdr:col>
      <xdr:colOff>19050</xdr:colOff>
      <xdr:row>114</xdr:row>
      <xdr:rowOff>0</xdr:rowOff>
    </xdr:to>
    <xdr:sp>
      <xdr:nvSpPr>
        <xdr:cNvPr id="27" name="AutoShape 2"/>
        <xdr:cNvSpPr>
          <a:spLocks/>
        </xdr:cNvSpPr>
      </xdr:nvSpPr>
      <xdr:spPr>
        <a:xfrm>
          <a:off x="608647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19050</xdr:colOff>
      <xdr:row>114</xdr:row>
      <xdr:rowOff>0</xdr:rowOff>
    </xdr:to>
    <xdr:sp>
      <xdr:nvSpPr>
        <xdr:cNvPr id="28" name="AutoShape 2"/>
        <xdr:cNvSpPr>
          <a:spLocks/>
        </xdr:cNvSpPr>
      </xdr:nvSpPr>
      <xdr:spPr>
        <a:xfrm>
          <a:off x="696277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114</xdr:row>
      <xdr:rowOff>0</xdr:rowOff>
    </xdr:from>
    <xdr:to>
      <xdr:col>6</xdr:col>
      <xdr:colOff>19050</xdr:colOff>
      <xdr:row>114</xdr:row>
      <xdr:rowOff>0</xdr:rowOff>
    </xdr:to>
    <xdr:sp>
      <xdr:nvSpPr>
        <xdr:cNvPr id="29" name="AutoShape 2"/>
        <xdr:cNvSpPr>
          <a:spLocks/>
        </xdr:cNvSpPr>
      </xdr:nvSpPr>
      <xdr:spPr>
        <a:xfrm>
          <a:off x="696277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19050</xdr:colOff>
      <xdr:row>114</xdr:row>
      <xdr:rowOff>0</xdr:rowOff>
    </xdr:to>
    <xdr:sp>
      <xdr:nvSpPr>
        <xdr:cNvPr id="30" name="AutoShape 2"/>
        <xdr:cNvSpPr>
          <a:spLocks/>
        </xdr:cNvSpPr>
      </xdr:nvSpPr>
      <xdr:spPr>
        <a:xfrm>
          <a:off x="7734300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19050</xdr:colOff>
      <xdr:row>114</xdr:row>
      <xdr:rowOff>0</xdr:rowOff>
    </xdr:to>
    <xdr:sp>
      <xdr:nvSpPr>
        <xdr:cNvPr id="31" name="AutoShape 2"/>
        <xdr:cNvSpPr>
          <a:spLocks/>
        </xdr:cNvSpPr>
      </xdr:nvSpPr>
      <xdr:spPr>
        <a:xfrm>
          <a:off x="7734300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8</xdr:col>
      <xdr:colOff>19050</xdr:colOff>
      <xdr:row>114</xdr:row>
      <xdr:rowOff>0</xdr:rowOff>
    </xdr:to>
    <xdr:sp>
      <xdr:nvSpPr>
        <xdr:cNvPr id="32" name="AutoShape 2"/>
        <xdr:cNvSpPr>
          <a:spLocks/>
        </xdr:cNvSpPr>
      </xdr:nvSpPr>
      <xdr:spPr>
        <a:xfrm>
          <a:off x="854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114</xdr:row>
      <xdr:rowOff>0</xdr:rowOff>
    </xdr:from>
    <xdr:to>
      <xdr:col>8</xdr:col>
      <xdr:colOff>19050</xdr:colOff>
      <xdr:row>114</xdr:row>
      <xdr:rowOff>0</xdr:rowOff>
    </xdr:to>
    <xdr:sp>
      <xdr:nvSpPr>
        <xdr:cNvPr id="33" name="AutoShape 2"/>
        <xdr:cNvSpPr>
          <a:spLocks/>
        </xdr:cNvSpPr>
      </xdr:nvSpPr>
      <xdr:spPr>
        <a:xfrm>
          <a:off x="854392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114</xdr:row>
      <xdr:rowOff>0</xdr:rowOff>
    </xdr:from>
    <xdr:to>
      <xdr:col>9</xdr:col>
      <xdr:colOff>19050</xdr:colOff>
      <xdr:row>114</xdr:row>
      <xdr:rowOff>0</xdr:rowOff>
    </xdr:to>
    <xdr:sp>
      <xdr:nvSpPr>
        <xdr:cNvPr id="34" name="AutoShape 2"/>
        <xdr:cNvSpPr>
          <a:spLocks/>
        </xdr:cNvSpPr>
      </xdr:nvSpPr>
      <xdr:spPr>
        <a:xfrm>
          <a:off x="9296400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114</xdr:row>
      <xdr:rowOff>0</xdr:rowOff>
    </xdr:from>
    <xdr:to>
      <xdr:col>9</xdr:col>
      <xdr:colOff>19050</xdr:colOff>
      <xdr:row>114</xdr:row>
      <xdr:rowOff>0</xdr:rowOff>
    </xdr:to>
    <xdr:sp>
      <xdr:nvSpPr>
        <xdr:cNvPr id="35" name="AutoShape 2"/>
        <xdr:cNvSpPr>
          <a:spLocks/>
        </xdr:cNvSpPr>
      </xdr:nvSpPr>
      <xdr:spPr>
        <a:xfrm>
          <a:off x="9296400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19050</xdr:colOff>
      <xdr:row>114</xdr:row>
      <xdr:rowOff>0</xdr:rowOff>
    </xdr:to>
    <xdr:sp>
      <xdr:nvSpPr>
        <xdr:cNvPr id="36" name="AutoShape 2"/>
        <xdr:cNvSpPr>
          <a:spLocks/>
        </xdr:cNvSpPr>
      </xdr:nvSpPr>
      <xdr:spPr>
        <a:xfrm>
          <a:off x="1004887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114</xdr:row>
      <xdr:rowOff>0</xdr:rowOff>
    </xdr:from>
    <xdr:to>
      <xdr:col>10</xdr:col>
      <xdr:colOff>19050</xdr:colOff>
      <xdr:row>114</xdr:row>
      <xdr:rowOff>0</xdr:rowOff>
    </xdr:to>
    <xdr:sp>
      <xdr:nvSpPr>
        <xdr:cNvPr id="37" name="AutoShape 2"/>
        <xdr:cNvSpPr>
          <a:spLocks/>
        </xdr:cNvSpPr>
      </xdr:nvSpPr>
      <xdr:spPr>
        <a:xfrm>
          <a:off x="10048875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19050</xdr:colOff>
      <xdr:row>114</xdr:row>
      <xdr:rowOff>0</xdr:rowOff>
    </xdr:to>
    <xdr:sp>
      <xdr:nvSpPr>
        <xdr:cNvPr id="38" name="AutoShape 2"/>
        <xdr:cNvSpPr>
          <a:spLocks/>
        </xdr:cNvSpPr>
      </xdr:nvSpPr>
      <xdr:spPr>
        <a:xfrm>
          <a:off x="10858500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19050</xdr:colOff>
      <xdr:row>114</xdr:row>
      <xdr:rowOff>0</xdr:rowOff>
    </xdr:to>
    <xdr:sp>
      <xdr:nvSpPr>
        <xdr:cNvPr id="39" name="AutoShape 2"/>
        <xdr:cNvSpPr>
          <a:spLocks/>
        </xdr:cNvSpPr>
      </xdr:nvSpPr>
      <xdr:spPr>
        <a:xfrm>
          <a:off x="10858500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114</xdr:row>
      <xdr:rowOff>0</xdr:rowOff>
    </xdr:from>
    <xdr:to>
      <xdr:col>12</xdr:col>
      <xdr:colOff>19050</xdr:colOff>
      <xdr:row>114</xdr:row>
      <xdr:rowOff>0</xdr:rowOff>
    </xdr:to>
    <xdr:sp>
      <xdr:nvSpPr>
        <xdr:cNvPr id="40" name="AutoShape 2"/>
        <xdr:cNvSpPr>
          <a:spLocks/>
        </xdr:cNvSpPr>
      </xdr:nvSpPr>
      <xdr:spPr>
        <a:xfrm>
          <a:off x="11601450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114</xdr:row>
      <xdr:rowOff>0</xdr:rowOff>
    </xdr:from>
    <xdr:to>
      <xdr:col>12</xdr:col>
      <xdr:colOff>19050</xdr:colOff>
      <xdr:row>114</xdr:row>
      <xdr:rowOff>0</xdr:rowOff>
    </xdr:to>
    <xdr:sp>
      <xdr:nvSpPr>
        <xdr:cNvPr id="41" name="AutoShape 2"/>
        <xdr:cNvSpPr>
          <a:spLocks/>
        </xdr:cNvSpPr>
      </xdr:nvSpPr>
      <xdr:spPr>
        <a:xfrm>
          <a:off x="11601450" y="29546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371975" y="43643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4371975" y="45215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191</xdr:row>
      <xdr:rowOff>0</xdr:rowOff>
    </xdr:from>
    <xdr:to>
      <xdr:col>2</xdr:col>
      <xdr:colOff>19050</xdr:colOff>
      <xdr:row>191</xdr:row>
      <xdr:rowOff>0</xdr:rowOff>
    </xdr:to>
    <xdr:sp>
      <xdr:nvSpPr>
        <xdr:cNvPr id="3" name="AutoShape 6"/>
        <xdr:cNvSpPr>
          <a:spLocks/>
        </xdr:cNvSpPr>
      </xdr:nvSpPr>
      <xdr:spPr>
        <a:xfrm>
          <a:off x="4371975" y="452151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4" name="AutoShape 3"/>
        <xdr:cNvSpPr>
          <a:spLocks/>
        </xdr:cNvSpPr>
      </xdr:nvSpPr>
      <xdr:spPr>
        <a:xfrm>
          <a:off x="4371975" y="1971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4371975" y="1971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6" name="AutoShape 3"/>
        <xdr:cNvSpPr>
          <a:spLocks/>
        </xdr:cNvSpPr>
      </xdr:nvSpPr>
      <xdr:spPr>
        <a:xfrm>
          <a:off x="4371975" y="1971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7" name="AutoShape 5"/>
        <xdr:cNvSpPr>
          <a:spLocks/>
        </xdr:cNvSpPr>
      </xdr:nvSpPr>
      <xdr:spPr>
        <a:xfrm>
          <a:off x="4371975" y="1971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8" name="AutoShape 3"/>
        <xdr:cNvSpPr>
          <a:spLocks/>
        </xdr:cNvSpPr>
      </xdr:nvSpPr>
      <xdr:spPr>
        <a:xfrm>
          <a:off x="4371975" y="1971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9" name="AutoShape 5"/>
        <xdr:cNvSpPr>
          <a:spLocks/>
        </xdr:cNvSpPr>
      </xdr:nvSpPr>
      <xdr:spPr>
        <a:xfrm>
          <a:off x="4371975" y="1971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4371975" y="1971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19050</xdr:colOff>
      <xdr:row>10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4371975" y="19716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Manager\Desktop\140%2004%204%20iul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O\Buget%202014-2017%20decembrie%20ultim\Detalierea%20cheltuielilor%20-%20formular%20unitati%2016.05.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O\Buget%202014-2017%20decembrie%20ultim\Detalierea%20cheltuielilor%20-%20formular%20unitati%2030.06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ierea cheltuielilor"/>
    </sheetNames>
    <sheetDataSet>
      <sheetData sheetId="0">
        <row r="13">
          <cell r="F13">
            <v>6424</v>
          </cell>
          <cell r="G13">
            <v>6258</v>
          </cell>
          <cell r="J13">
            <v>24840</v>
          </cell>
          <cell r="K13">
            <v>25530</v>
          </cell>
          <cell r="L13">
            <v>26380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ierea cheltuielilor"/>
    </sheetNames>
    <sheetDataSet>
      <sheetData sheetId="0">
        <row r="13">
          <cell r="H13">
            <v>5972</v>
          </cell>
        </row>
        <row r="183">
          <cell r="H183">
            <v>621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85"/>
  <sheetViews>
    <sheetView tabSelected="1" zoomScaleSheetLayoutView="75" zoomScalePageLayoutView="0" workbookViewId="0" topLeftCell="A1">
      <selection activeCell="A3" sqref="A3"/>
    </sheetView>
  </sheetViews>
  <sheetFormatPr defaultColWidth="8.8515625" defaultRowHeight="12.75"/>
  <cols>
    <col min="1" max="1" width="7.28125" style="2" customWidth="1"/>
    <col min="2" max="2" width="6.57421875" style="2" customWidth="1"/>
    <col min="3" max="3" width="57.28125" style="2" customWidth="1"/>
    <col min="4" max="4" width="13.140625" style="2" customWidth="1"/>
    <col min="5" max="5" width="12.8515625" style="2" customWidth="1"/>
    <col min="6" max="7" width="10.8515625" style="2" customWidth="1"/>
    <col min="8" max="8" width="11.421875" style="2" customWidth="1"/>
    <col min="9" max="9" width="10.8515625" style="2" customWidth="1"/>
    <col min="10" max="10" width="10.421875" style="2" customWidth="1"/>
    <col min="11" max="11" width="10.28125" style="2" customWidth="1"/>
    <col min="12" max="12" width="10.140625" style="2" customWidth="1"/>
    <col min="13" max="16384" width="8.8515625" style="2" customWidth="1"/>
  </cols>
  <sheetData>
    <row r="1" spans="1:12" ht="15">
      <c r="A1" s="100" t="s">
        <v>303</v>
      </c>
      <c r="B1" s="100"/>
      <c r="C1" s="100"/>
      <c r="D1" s="125"/>
      <c r="E1" s="102"/>
      <c r="F1" s="102"/>
      <c r="G1" s="102"/>
      <c r="H1" s="102"/>
      <c r="I1" s="102"/>
      <c r="J1" s="131" t="s">
        <v>307</v>
      </c>
      <c r="K1" s="102"/>
      <c r="L1" s="102"/>
    </row>
    <row r="2" spans="1:12" ht="14.25">
      <c r="A2" s="130" t="s">
        <v>306</v>
      </c>
      <c r="B2" s="102"/>
      <c r="C2" s="101"/>
      <c r="D2" s="125"/>
      <c r="E2" s="102"/>
      <c r="F2" s="102"/>
      <c r="G2" s="102"/>
      <c r="H2" s="102"/>
      <c r="I2" s="102"/>
      <c r="J2" s="131" t="s">
        <v>308</v>
      </c>
      <c r="K2" s="102"/>
      <c r="L2" s="102"/>
    </row>
    <row r="3" spans="1:12" ht="14.25">
      <c r="A3" s="102"/>
      <c r="B3" s="102"/>
      <c r="C3" s="101"/>
      <c r="D3" s="125"/>
      <c r="E3" s="131"/>
      <c r="F3" s="131"/>
      <c r="G3" s="131"/>
      <c r="H3" s="131"/>
      <c r="I3" s="131"/>
      <c r="J3" s="131"/>
      <c r="K3" s="131"/>
      <c r="L3" s="131"/>
    </row>
    <row r="4" spans="1:12" ht="15">
      <c r="A4" s="100" t="s">
        <v>38</v>
      </c>
      <c r="B4" s="102"/>
      <c r="C4" s="103"/>
      <c r="D4" s="125"/>
      <c r="E4" s="131"/>
      <c r="F4" s="131"/>
      <c r="G4" s="131"/>
      <c r="H4" s="131"/>
      <c r="I4" s="131"/>
      <c r="J4" s="131"/>
      <c r="K4" s="131"/>
      <c r="L4" s="131"/>
    </row>
    <row r="5" spans="1:12" ht="15">
      <c r="A5" s="100"/>
      <c r="B5" s="102"/>
      <c r="C5" s="103"/>
      <c r="D5" s="125"/>
      <c r="E5" s="131"/>
      <c r="F5" s="131"/>
      <c r="G5" s="131"/>
      <c r="H5" s="131"/>
      <c r="I5" s="131"/>
      <c r="J5" s="131"/>
      <c r="K5" s="131"/>
      <c r="L5" s="131"/>
    </row>
    <row r="6" spans="1:12" ht="18">
      <c r="A6" s="134" t="s">
        <v>39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 ht="18">
      <c r="A7" s="134" t="s">
        <v>40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</row>
    <row r="8" spans="1:8" ht="15">
      <c r="A8" s="4"/>
      <c r="B8" s="4"/>
      <c r="C8" s="4"/>
      <c r="D8" s="4"/>
      <c r="E8" s="4"/>
      <c r="F8" s="4"/>
      <c r="G8" s="4"/>
      <c r="H8" s="4"/>
    </row>
    <row r="9" spans="1:12" ht="15.75" thickBot="1">
      <c r="A9" s="5"/>
      <c r="B9" s="5"/>
      <c r="C9" s="5"/>
      <c r="D9" s="1"/>
      <c r="E9" s="3"/>
      <c r="F9" s="6"/>
      <c r="G9" s="7"/>
      <c r="H9" s="8"/>
      <c r="L9" s="8" t="s">
        <v>41</v>
      </c>
    </row>
    <row r="10" spans="1:12" ht="17.25" customHeight="1">
      <c r="A10" s="135" t="s">
        <v>42</v>
      </c>
      <c r="B10" s="136"/>
      <c r="C10" s="137"/>
      <c r="D10" s="144" t="s">
        <v>43</v>
      </c>
      <c r="E10" s="147" t="s">
        <v>44</v>
      </c>
      <c r="F10" s="147"/>
      <c r="G10" s="147"/>
      <c r="H10" s="147"/>
      <c r="I10" s="147"/>
      <c r="J10" s="148" t="s">
        <v>45</v>
      </c>
      <c r="K10" s="148"/>
      <c r="L10" s="149"/>
    </row>
    <row r="11" spans="1:12" ht="25.5" customHeight="1">
      <c r="A11" s="138"/>
      <c r="B11" s="139"/>
      <c r="C11" s="140"/>
      <c r="D11" s="145"/>
      <c r="E11" s="9" t="s">
        <v>46</v>
      </c>
      <c r="F11" s="150" t="s">
        <v>47</v>
      </c>
      <c r="G11" s="150"/>
      <c r="H11" s="150"/>
      <c r="I11" s="150"/>
      <c r="J11" s="151">
        <v>2015</v>
      </c>
      <c r="K11" s="151">
        <v>2016</v>
      </c>
      <c r="L11" s="153">
        <v>2017</v>
      </c>
    </row>
    <row r="12" spans="1:12" ht="47.25" customHeight="1" thickBot="1">
      <c r="A12" s="141"/>
      <c r="B12" s="142"/>
      <c r="C12" s="143"/>
      <c r="D12" s="146"/>
      <c r="E12" s="10" t="s">
        <v>48</v>
      </c>
      <c r="F12" s="11" t="s">
        <v>49</v>
      </c>
      <c r="G12" s="11" t="s">
        <v>50</v>
      </c>
      <c r="H12" s="11" t="s">
        <v>51</v>
      </c>
      <c r="I12" s="11" t="s">
        <v>52</v>
      </c>
      <c r="J12" s="152"/>
      <c r="K12" s="152"/>
      <c r="L12" s="154"/>
    </row>
    <row r="13" spans="1:12" s="34" customFormat="1" ht="27.75" customHeight="1">
      <c r="A13" s="94" t="s">
        <v>53</v>
      </c>
      <c r="B13" s="95"/>
      <c r="C13" s="96"/>
      <c r="D13" s="97" t="s">
        <v>54</v>
      </c>
      <c r="E13" s="98">
        <f>E14+E59+E63+E66+E87</f>
        <v>27470.23</v>
      </c>
      <c r="F13" s="98">
        <f aca="true" t="shared" si="0" ref="F13:L13">F14+F59+F63+F66+F87</f>
        <v>6687</v>
      </c>
      <c r="G13" s="98">
        <f t="shared" si="0"/>
        <v>6718.23</v>
      </c>
      <c r="H13" s="98">
        <f t="shared" si="0"/>
        <v>6593</v>
      </c>
      <c r="I13" s="98">
        <f t="shared" si="0"/>
        <v>7472</v>
      </c>
      <c r="J13" s="98">
        <f t="shared" si="0"/>
        <v>29014.42</v>
      </c>
      <c r="K13" s="98">
        <f t="shared" si="0"/>
        <v>29283.760000000002</v>
      </c>
      <c r="L13" s="99">
        <f t="shared" si="0"/>
        <v>29761.06</v>
      </c>
    </row>
    <row r="14" spans="1:12" ht="18.75" customHeight="1">
      <c r="A14" s="12" t="s">
        <v>55</v>
      </c>
      <c r="B14" s="13"/>
      <c r="C14" s="14"/>
      <c r="D14" s="17" t="s">
        <v>56</v>
      </c>
      <c r="E14" s="63">
        <f>E15+E20</f>
        <v>23842</v>
      </c>
      <c r="F14" s="63">
        <f aca="true" t="shared" si="1" ref="F14:L14">F15+F20</f>
        <v>5837</v>
      </c>
      <c r="G14" s="63">
        <f t="shared" si="1"/>
        <v>6134</v>
      </c>
      <c r="H14" s="63">
        <f t="shared" si="1"/>
        <v>5924</v>
      </c>
      <c r="I14" s="63">
        <f t="shared" si="1"/>
        <v>5947</v>
      </c>
      <c r="J14" s="63">
        <f t="shared" si="1"/>
        <v>24200</v>
      </c>
      <c r="K14" s="63">
        <f t="shared" si="1"/>
        <v>24859</v>
      </c>
      <c r="L14" s="64">
        <f t="shared" si="1"/>
        <v>25685</v>
      </c>
    </row>
    <row r="15" spans="1:12" ht="18.75" customHeight="1">
      <c r="A15" s="12" t="s">
        <v>57</v>
      </c>
      <c r="B15" s="13"/>
      <c r="C15" s="14"/>
      <c r="D15" s="17" t="s">
        <v>58</v>
      </c>
      <c r="E15" s="63">
        <f>E16</f>
        <v>0</v>
      </c>
      <c r="F15" s="63">
        <f aca="true" t="shared" si="2" ref="F15:L16">F16</f>
        <v>0</v>
      </c>
      <c r="G15" s="63">
        <f t="shared" si="2"/>
        <v>0</v>
      </c>
      <c r="H15" s="63">
        <f t="shared" si="2"/>
        <v>0</v>
      </c>
      <c r="I15" s="63">
        <f t="shared" si="2"/>
        <v>0</v>
      </c>
      <c r="J15" s="63">
        <f t="shared" si="2"/>
        <v>0</v>
      </c>
      <c r="K15" s="63">
        <f t="shared" si="2"/>
        <v>0</v>
      </c>
      <c r="L15" s="64">
        <f t="shared" si="2"/>
        <v>0</v>
      </c>
    </row>
    <row r="16" spans="1:12" ht="18.75" customHeight="1">
      <c r="A16" s="12" t="s">
        <v>59</v>
      </c>
      <c r="B16" s="13"/>
      <c r="C16" s="14"/>
      <c r="D16" s="17" t="s">
        <v>60</v>
      </c>
      <c r="E16" s="63">
        <f>E17</f>
        <v>0</v>
      </c>
      <c r="F16" s="63">
        <f t="shared" si="2"/>
        <v>0</v>
      </c>
      <c r="G16" s="63">
        <f t="shared" si="2"/>
        <v>0</v>
      </c>
      <c r="H16" s="63">
        <f t="shared" si="2"/>
        <v>0</v>
      </c>
      <c r="I16" s="63">
        <f t="shared" si="2"/>
        <v>0</v>
      </c>
      <c r="J16" s="63">
        <f t="shared" si="2"/>
        <v>0</v>
      </c>
      <c r="K16" s="63">
        <f t="shared" si="2"/>
        <v>0</v>
      </c>
      <c r="L16" s="64">
        <f t="shared" si="2"/>
        <v>0</v>
      </c>
    </row>
    <row r="17" spans="1:12" ht="18.75" customHeight="1">
      <c r="A17" s="18" t="s">
        <v>61</v>
      </c>
      <c r="B17" s="19"/>
      <c r="C17" s="19"/>
      <c r="D17" s="17" t="s">
        <v>62</v>
      </c>
      <c r="E17" s="63">
        <f>SUM(E18:E19)</f>
        <v>0</v>
      </c>
      <c r="F17" s="63">
        <f aca="true" t="shared" si="3" ref="F17:L17">SUM(F18:F19)</f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 t="shared" si="3"/>
        <v>0</v>
      </c>
      <c r="K17" s="63">
        <f t="shared" si="3"/>
        <v>0</v>
      </c>
      <c r="L17" s="64">
        <f t="shared" si="3"/>
        <v>0</v>
      </c>
    </row>
    <row r="18" spans="1:12" ht="18.75" customHeight="1">
      <c r="A18" s="12"/>
      <c r="B18" s="20" t="s">
        <v>63</v>
      </c>
      <c r="C18" s="21"/>
      <c r="D18" s="15" t="s">
        <v>64</v>
      </c>
      <c r="E18" s="65">
        <f>SUM(F18:I18)</f>
        <v>0</v>
      </c>
      <c r="F18" s="110"/>
      <c r="G18" s="110"/>
      <c r="H18" s="110"/>
      <c r="I18" s="110"/>
      <c r="J18" s="110"/>
      <c r="K18" s="110"/>
      <c r="L18" s="111"/>
    </row>
    <row r="19" spans="1:12" ht="16.5" customHeight="1">
      <c r="A19" s="12"/>
      <c r="B19" s="20" t="s">
        <v>65</v>
      </c>
      <c r="C19" s="21"/>
      <c r="D19" s="15" t="s">
        <v>66</v>
      </c>
      <c r="E19" s="65">
        <f>SUM(F19:I19)</f>
        <v>0</v>
      </c>
      <c r="F19" s="110"/>
      <c r="G19" s="110"/>
      <c r="H19" s="110"/>
      <c r="I19" s="110"/>
      <c r="J19" s="110"/>
      <c r="K19" s="110"/>
      <c r="L19" s="111"/>
    </row>
    <row r="20" spans="1:12" ht="18.75" customHeight="1">
      <c r="A20" s="22" t="s">
        <v>67</v>
      </c>
      <c r="B20" s="23"/>
      <c r="C20" s="16"/>
      <c r="D20" s="17" t="s">
        <v>68</v>
      </c>
      <c r="E20" s="63">
        <f>E21+E32</f>
        <v>23842</v>
      </c>
      <c r="F20" s="63">
        <f aca="true" t="shared" si="4" ref="F20:L20">F21+F32</f>
        <v>5837</v>
      </c>
      <c r="G20" s="63">
        <f t="shared" si="4"/>
        <v>6134</v>
      </c>
      <c r="H20" s="63">
        <f t="shared" si="4"/>
        <v>5924</v>
      </c>
      <c r="I20" s="63">
        <f t="shared" si="4"/>
        <v>5947</v>
      </c>
      <c r="J20" s="63">
        <f t="shared" si="4"/>
        <v>24200</v>
      </c>
      <c r="K20" s="63">
        <f t="shared" si="4"/>
        <v>24859</v>
      </c>
      <c r="L20" s="64">
        <f t="shared" si="4"/>
        <v>25685</v>
      </c>
    </row>
    <row r="21" spans="1:12" ht="18.75" customHeight="1">
      <c r="A21" s="18" t="s">
        <v>69</v>
      </c>
      <c r="B21" s="16"/>
      <c r="C21" s="24"/>
      <c r="D21" s="17" t="s">
        <v>70</v>
      </c>
      <c r="E21" s="63">
        <f>E22+E30</f>
        <v>0</v>
      </c>
      <c r="F21" s="63">
        <f aca="true" t="shared" si="5" ref="F21:L21">F22+F30</f>
        <v>0</v>
      </c>
      <c r="G21" s="63">
        <f t="shared" si="5"/>
        <v>0</v>
      </c>
      <c r="H21" s="63">
        <f t="shared" si="5"/>
        <v>0</v>
      </c>
      <c r="I21" s="63">
        <f t="shared" si="5"/>
        <v>0</v>
      </c>
      <c r="J21" s="63">
        <f t="shared" si="5"/>
        <v>0</v>
      </c>
      <c r="K21" s="63">
        <f t="shared" si="5"/>
        <v>0</v>
      </c>
      <c r="L21" s="64">
        <f t="shared" si="5"/>
        <v>0</v>
      </c>
    </row>
    <row r="22" spans="1:12" ht="18.75" customHeight="1">
      <c r="A22" s="18" t="s">
        <v>71</v>
      </c>
      <c r="B22" s="21"/>
      <c r="C22" s="24"/>
      <c r="D22" s="17" t="s">
        <v>72</v>
      </c>
      <c r="E22" s="63">
        <f>E23+E25+E28+E29</f>
        <v>0</v>
      </c>
      <c r="F22" s="63">
        <f aca="true" t="shared" si="6" ref="F22:L22">F23+F25+F28+F29</f>
        <v>0</v>
      </c>
      <c r="G22" s="63">
        <f t="shared" si="6"/>
        <v>0</v>
      </c>
      <c r="H22" s="63">
        <f t="shared" si="6"/>
        <v>0</v>
      </c>
      <c r="I22" s="63">
        <f t="shared" si="6"/>
        <v>0</v>
      </c>
      <c r="J22" s="63">
        <f t="shared" si="6"/>
        <v>0</v>
      </c>
      <c r="K22" s="63">
        <f t="shared" si="6"/>
        <v>0</v>
      </c>
      <c r="L22" s="64">
        <f t="shared" si="6"/>
        <v>0</v>
      </c>
    </row>
    <row r="23" spans="1:12" ht="18.75" customHeight="1">
      <c r="A23" s="25"/>
      <c r="B23" s="20" t="s">
        <v>73</v>
      </c>
      <c r="C23" s="21"/>
      <c r="D23" s="26" t="s">
        <v>74</v>
      </c>
      <c r="E23" s="65">
        <f>E24</f>
        <v>0</v>
      </c>
      <c r="F23" s="65">
        <f aca="true" t="shared" si="7" ref="F23:L23">F24</f>
        <v>0</v>
      </c>
      <c r="G23" s="65">
        <f t="shared" si="7"/>
        <v>0</v>
      </c>
      <c r="H23" s="65">
        <f t="shared" si="7"/>
        <v>0</v>
      </c>
      <c r="I23" s="65">
        <f t="shared" si="7"/>
        <v>0</v>
      </c>
      <c r="J23" s="65">
        <f t="shared" si="7"/>
        <v>0</v>
      </c>
      <c r="K23" s="65">
        <f t="shared" si="7"/>
        <v>0</v>
      </c>
      <c r="L23" s="66">
        <f t="shared" si="7"/>
        <v>0</v>
      </c>
    </row>
    <row r="24" spans="1:12" s="29" customFormat="1" ht="36" customHeight="1">
      <c r="A24" s="27"/>
      <c r="B24" s="28"/>
      <c r="C24" s="32" t="s">
        <v>75</v>
      </c>
      <c r="D24" s="33" t="s">
        <v>76</v>
      </c>
      <c r="E24" s="65">
        <f>SUM(F24:I24)</f>
        <v>0</v>
      </c>
      <c r="F24" s="112"/>
      <c r="G24" s="112"/>
      <c r="H24" s="112"/>
      <c r="I24" s="112"/>
      <c r="J24" s="112"/>
      <c r="K24" s="112"/>
      <c r="L24" s="113"/>
    </row>
    <row r="25" spans="1:12" ht="18.75" customHeight="1">
      <c r="A25" s="25"/>
      <c r="B25" s="20" t="s">
        <v>77</v>
      </c>
      <c r="C25" s="21"/>
      <c r="D25" s="15" t="s">
        <v>78</v>
      </c>
      <c r="E25" s="65">
        <f>SUM(E26:E27)</f>
        <v>0</v>
      </c>
      <c r="F25" s="65">
        <f aca="true" t="shared" si="8" ref="F25:L25">SUM(F26:F27)</f>
        <v>0</v>
      </c>
      <c r="G25" s="65">
        <f t="shared" si="8"/>
        <v>0</v>
      </c>
      <c r="H25" s="65">
        <f t="shared" si="8"/>
        <v>0</v>
      </c>
      <c r="I25" s="65">
        <f t="shared" si="8"/>
        <v>0</v>
      </c>
      <c r="J25" s="65">
        <f t="shared" si="8"/>
        <v>0</v>
      </c>
      <c r="K25" s="65">
        <f t="shared" si="8"/>
        <v>0</v>
      </c>
      <c r="L25" s="66">
        <f t="shared" si="8"/>
        <v>0</v>
      </c>
    </row>
    <row r="26" spans="1:12" ht="15" customHeight="1">
      <c r="A26" s="25"/>
      <c r="B26" s="20"/>
      <c r="C26" s="21" t="s">
        <v>79</v>
      </c>
      <c r="D26" s="15" t="s">
        <v>80</v>
      </c>
      <c r="E26" s="65">
        <f>SUM(F26:I26)</f>
        <v>0</v>
      </c>
      <c r="F26" s="110"/>
      <c r="G26" s="110"/>
      <c r="H26" s="110"/>
      <c r="I26" s="110"/>
      <c r="J26" s="110"/>
      <c r="K26" s="110"/>
      <c r="L26" s="111"/>
    </row>
    <row r="27" spans="1:12" s="34" customFormat="1" ht="30" customHeight="1">
      <c r="A27" s="30"/>
      <c r="B27" s="31"/>
      <c r="C27" s="32" t="s">
        <v>81</v>
      </c>
      <c r="D27" s="33" t="s">
        <v>82</v>
      </c>
      <c r="E27" s="65">
        <f>SUM(F27:I27)</f>
        <v>0</v>
      </c>
      <c r="F27" s="114"/>
      <c r="G27" s="114"/>
      <c r="H27" s="114"/>
      <c r="I27" s="114"/>
      <c r="J27" s="114"/>
      <c r="K27" s="114"/>
      <c r="L27" s="115"/>
    </row>
    <row r="28" spans="1:12" ht="17.25" customHeight="1">
      <c r="A28" s="22"/>
      <c r="B28" s="20" t="s">
        <v>83</v>
      </c>
      <c r="C28" s="21"/>
      <c r="D28" s="35" t="s">
        <v>84</v>
      </c>
      <c r="E28" s="65">
        <f>SUM(F28:I28)</f>
        <v>0</v>
      </c>
      <c r="F28" s="110"/>
      <c r="G28" s="110"/>
      <c r="H28" s="110"/>
      <c r="I28" s="110"/>
      <c r="J28" s="110"/>
      <c r="K28" s="110"/>
      <c r="L28" s="111"/>
    </row>
    <row r="29" spans="1:12" ht="18.75" customHeight="1">
      <c r="A29" s="22"/>
      <c r="B29" s="20" t="s">
        <v>85</v>
      </c>
      <c r="C29" s="21"/>
      <c r="D29" s="35" t="s">
        <v>86</v>
      </c>
      <c r="E29" s="65">
        <f>SUM(F29:I29)</f>
        <v>0</v>
      </c>
      <c r="F29" s="110"/>
      <c r="G29" s="110"/>
      <c r="H29" s="110"/>
      <c r="I29" s="110"/>
      <c r="J29" s="110"/>
      <c r="K29" s="110"/>
      <c r="L29" s="111"/>
    </row>
    <row r="30" spans="1:12" ht="18.75" customHeight="1">
      <c r="A30" s="22" t="s">
        <v>87</v>
      </c>
      <c r="B30" s="20"/>
      <c r="C30" s="21"/>
      <c r="D30" s="17" t="s">
        <v>88</v>
      </c>
      <c r="E30" s="63">
        <f>E31</f>
        <v>0</v>
      </c>
      <c r="F30" s="63">
        <f aca="true" t="shared" si="9" ref="F30:L30">F31</f>
        <v>0</v>
      </c>
      <c r="G30" s="63">
        <f t="shared" si="9"/>
        <v>0</v>
      </c>
      <c r="H30" s="63">
        <f t="shared" si="9"/>
        <v>0</v>
      </c>
      <c r="I30" s="63">
        <f t="shared" si="9"/>
        <v>0</v>
      </c>
      <c r="J30" s="63">
        <f t="shared" si="9"/>
        <v>0</v>
      </c>
      <c r="K30" s="63">
        <f t="shared" si="9"/>
        <v>0</v>
      </c>
      <c r="L30" s="64">
        <f t="shared" si="9"/>
        <v>0</v>
      </c>
    </row>
    <row r="31" spans="1:12" ht="15" customHeight="1">
      <c r="A31" s="22"/>
      <c r="B31" s="20" t="s">
        <v>89</v>
      </c>
      <c r="C31" s="21"/>
      <c r="D31" s="15" t="s">
        <v>90</v>
      </c>
      <c r="E31" s="65">
        <f>SUM(F31:I31)</f>
        <v>0</v>
      </c>
      <c r="F31" s="110"/>
      <c r="G31" s="110"/>
      <c r="H31" s="110"/>
      <c r="I31" s="110"/>
      <c r="J31" s="110"/>
      <c r="K31" s="110"/>
      <c r="L31" s="111"/>
    </row>
    <row r="32" spans="1:12" ht="28.5" customHeight="1">
      <c r="A32" s="155" t="s">
        <v>91</v>
      </c>
      <c r="B32" s="156"/>
      <c r="C32" s="157"/>
      <c r="D32" s="36" t="s">
        <v>92</v>
      </c>
      <c r="E32" s="63">
        <f>E33+E48+E50+E52+E54</f>
        <v>23842</v>
      </c>
      <c r="F32" s="63">
        <f aca="true" t="shared" si="10" ref="F32:L32">F33+F48+F50+F52+F54</f>
        <v>5837</v>
      </c>
      <c r="G32" s="63">
        <f t="shared" si="10"/>
        <v>6134</v>
      </c>
      <c r="H32" s="63">
        <f t="shared" si="10"/>
        <v>5924</v>
      </c>
      <c r="I32" s="63">
        <f t="shared" si="10"/>
        <v>5947</v>
      </c>
      <c r="J32" s="63">
        <f t="shared" si="10"/>
        <v>24200</v>
      </c>
      <c r="K32" s="63">
        <f t="shared" si="10"/>
        <v>24859</v>
      </c>
      <c r="L32" s="64">
        <f t="shared" si="10"/>
        <v>25685</v>
      </c>
    </row>
    <row r="33" spans="1:12" ht="43.5" customHeight="1">
      <c r="A33" s="158" t="s">
        <v>93</v>
      </c>
      <c r="B33" s="159"/>
      <c r="C33" s="159"/>
      <c r="D33" s="51" t="s">
        <v>94</v>
      </c>
      <c r="E33" s="63">
        <f>SUM(E34:E47)</f>
        <v>23642</v>
      </c>
      <c r="F33" s="63">
        <f aca="true" t="shared" si="11" ref="F33:L33">SUM(F34:F47)</f>
        <v>5837</v>
      </c>
      <c r="G33" s="63">
        <f t="shared" si="11"/>
        <v>6062</v>
      </c>
      <c r="H33" s="63">
        <f t="shared" si="11"/>
        <v>5924</v>
      </c>
      <c r="I33" s="63">
        <f t="shared" si="11"/>
        <v>5819</v>
      </c>
      <c r="J33" s="63">
        <f t="shared" si="11"/>
        <v>24200</v>
      </c>
      <c r="K33" s="63">
        <f t="shared" si="11"/>
        <v>24859</v>
      </c>
      <c r="L33" s="64">
        <f t="shared" si="11"/>
        <v>25685</v>
      </c>
    </row>
    <row r="34" spans="1:12" ht="18" customHeight="1">
      <c r="A34" s="25"/>
      <c r="B34" s="20" t="s">
        <v>95</v>
      </c>
      <c r="C34" s="21"/>
      <c r="D34" s="15" t="s">
        <v>96</v>
      </c>
      <c r="E34" s="65">
        <f aca="true" t="shared" si="12" ref="E34:E47">SUM(F34:I34)</f>
        <v>0</v>
      </c>
      <c r="F34" s="110"/>
      <c r="G34" s="110"/>
      <c r="H34" s="110"/>
      <c r="I34" s="110"/>
      <c r="J34" s="110"/>
      <c r="K34" s="110"/>
      <c r="L34" s="111"/>
    </row>
    <row r="35" spans="1:12" ht="18" customHeight="1">
      <c r="A35" s="25"/>
      <c r="B35" s="20" t="s">
        <v>97</v>
      </c>
      <c r="C35" s="21"/>
      <c r="D35" s="15" t="s">
        <v>98</v>
      </c>
      <c r="E35" s="65">
        <f t="shared" si="12"/>
        <v>280</v>
      </c>
      <c r="F35" s="110">
        <v>45</v>
      </c>
      <c r="G35" s="110">
        <v>150</v>
      </c>
      <c r="H35" s="110">
        <v>50</v>
      </c>
      <c r="I35" s="110">
        <f>35</f>
        <v>35</v>
      </c>
      <c r="J35" s="110">
        <v>290</v>
      </c>
      <c r="K35" s="110">
        <v>295</v>
      </c>
      <c r="L35" s="111">
        <v>305</v>
      </c>
    </row>
    <row r="36" spans="1:12" ht="18" customHeight="1">
      <c r="A36" s="25"/>
      <c r="B36" s="160" t="s">
        <v>99</v>
      </c>
      <c r="C36" s="133"/>
      <c r="D36" s="15" t="s">
        <v>100</v>
      </c>
      <c r="E36" s="65">
        <f t="shared" si="12"/>
        <v>0</v>
      </c>
      <c r="F36" s="110"/>
      <c r="G36" s="110"/>
      <c r="H36" s="110"/>
      <c r="I36" s="110"/>
      <c r="J36" s="110"/>
      <c r="K36" s="110"/>
      <c r="L36" s="111"/>
    </row>
    <row r="37" spans="1:12" ht="18" customHeight="1">
      <c r="A37" s="25"/>
      <c r="B37" s="20" t="s">
        <v>101</v>
      </c>
      <c r="C37" s="21"/>
      <c r="D37" s="15" t="s">
        <v>102</v>
      </c>
      <c r="E37" s="65">
        <f t="shared" si="12"/>
        <v>0</v>
      </c>
      <c r="F37" s="110"/>
      <c r="G37" s="110"/>
      <c r="H37" s="110"/>
      <c r="I37" s="110"/>
      <c r="J37" s="110"/>
      <c r="K37" s="110"/>
      <c r="L37" s="111"/>
    </row>
    <row r="38" spans="1:12" ht="18" customHeight="1">
      <c r="A38" s="38"/>
      <c r="B38" s="20" t="s">
        <v>103</v>
      </c>
      <c r="C38" s="21"/>
      <c r="D38" s="15" t="s">
        <v>104</v>
      </c>
      <c r="E38" s="65">
        <f t="shared" si="12"/>
        <v>0</v>
      </c>
      <c r="F38" s="110"/>
      <c r="G38" s="110"/>
      <c r="H38" s="110"/>
      <c r="I38" s="110"/>
      <c r="J38" s="110"/>
      <c r="K38" s="110"/>
      <c r="L38" s="111"/>
    </row>
    <row r="39" spans="1:12" ht="33" customHeight="1">
      <c r="A39" s="39"/>
      <c r="B39" s="161" t="s">
        <v>105</v>
      </c>
      <c r="C39" s="157"/>
      <c r="D39" s="15" t="s">
        <v>106</v>
      </c>
      <c r="E39" s="65">
        <f t="shared" si="12"/>
        <v>0</v>
      </c>
      <c r="F39" s="110"/>
      <c r="G39" s="110"/>
      <c r="H39" s="110"/>
      <c r="I39" s="110"/>
      <c r="J39" s="110"/>
      <c r="K39" s="110"/>
      <c r="L39" s="111"/>
    </row>
    <row r="40" spans="1:12" ht="32.25" customHeight="1">
      <c r="A40" s="39"/>
      <c r="B40" s="162" t="s">
        <v>107</v>
      </c>
      <c r="C40" s="162"/>
      <c r="D40" s="15" t="s">
        <v>108</v>
      </c>
      <c r="E40" s="65">
        <f t="shared" si="12"/>
        <v>0</v>
      </c>
      <c r="F40" s="110"/>
      <c r="G40" s="110"/>
      <c r="H40" s="110"/>
      <c r="I40" s="110"/>
      <c r="J40" s="110"/>
      <c r="K40" s="110"/>
      <c r="L40" s="111"/>
    </row>
    <row r="41" spans="1:12" ht="29.25" customHeight="1">
      <c r="A41" s="39"/>
      <c r="B41" s="161" t="s">
        <v>109</v>
      </c>
      <c r="C41" s="157"/>
      <c r="D41" s="15" t="s">
        <v>110</v>
      </c>
      <c r="E41" s="65">
        <f t="shared" si="12"/>
        <v>0</v>
      </c>
      <c r="F41" s="110"/>
      <c r="G41" s="110"/>
      <c r="H41" s="110"/>
      <c r="I41" s="110"/>
      <c r="J41" s="110"/>
      <c r="K41" s="110"/>
      <c r="L41" s="111"/>
    </row>
    <row r="42" spans="1:12" ht="18" customHeight="1">
      <c r="A42" s="39"/>
      <c r="B42" s="163" t="s">
        <v>111</v>
      </c>
      <c r="C42" s="164"/>
      <c r="D42" s="15" t="s">
        <v>112</v>
      </c>
      <c r="E42" s="65">
        <f t="shared" si="12"/>
        <v>0</v>
      </c>
      <c r="F42" s="110"/>
      <c r="G42" s="110"/>
      <c r="H42" s="110"/>
      <c r="I42" s="110"/>
      <c r="J42" s="110"/>
      <c r="K42" s="110"/>
      <c r="L42" s="111"/>
    </row>
    <row r="43" spans="1:12" ht="30.75" customHeight="1">
      <c r="A43" s="39"/>
      <c r="B43" s="161" t="s">
        <v>113</v>
      </c>
      <c r="C43" s="157"/>
      <c r="D43" s="15" t="s">
        <v>114</v>
      </c>
      <c r="E43" s="65">
        <f t="shared" si="12"/>
        <v>20930</v>
      </c>
      <c r="F43" s="110">
        <v>5217</v>
      </c>
      <c r="G43" s="110">
        <v>5247</v>
      </c>
      <c r="H43" s="110">
        <v>5329</v>
      </c>
      <c r="I43" s="111">
        <f>5207+200-270</f>
        <v>5137</v>
      </c>
      <c r="J43" s="110">
        <v>21570</v>
      </c>
      <c r="K43" s="110">
        <v>22149</v>
      </c>
      <c r="L43" s="111">
        <v>22880</v>
      </c>
    </row>
    <row r="44" spans="1:12" ht="32.25" customHeight="1">
      <c r="A44" s="39"/>
      <c r="B44" s="162" t="s">
        <v>115</v>
      </c>
      <c r="C44" s="162"/>
      <c r="D44" s="15" t="s">
        <v>116</v>
      </c>
      <c r="E44" s="65">
        <f t="shared" si="12"/>
        <v>2400</v>
      </c>
      <c r="F44" s="110">
        <f>600-25</f>
        <v>575</v>
      </c>
      <c r="G44" s="110">
        <f>600+20</f>
        <v>620</v>
      </c>
      <c r="H44" s="110">
        <v>500</v>
      </c>
      <c r="I44" s="111">
        <f>500+25-20+200</f>
        <v>705</v>
      </c>
      <c r="J44" s="110">
        <v>2250</v>
      </c>
      <c r="K44" s="110">
        <v>2320</v>
      </c>
      <c r="L44" s="111">
        <v>2400</v>
      </c>
    </row>
    <row r="45" spans="1:12" ht="30.75" customHeight="1">
      <c r="A45" s="39"/>
      <c r="B45" s="162" t="s">
        <v>117</v>
      </c>
      <c r="C45" s="162"/>
      <c r="D45" s="15" t="s">
        <v>118</v>
      </c>
      <c r="E45" s="65">
        <f t="shared" si="12"/>
        <v>32</v>
      </c>
      <c r="F45" s="110">
        <v>0</v>
      </c>
      <c r="G45" s="110">
        <v>45</v>
      </c>
      <c r="H45" s="110">
        <v>45</v>
      </c>
      <c r="I45" s="110">
        <v>-58</v>
      </c>
      <c r="J45" s="110">
        <v>90</v>
      </c>
      <c r="K45" s="110">
        <v>95</v>
      </c>
      <c r="L45" s="111">
        <v>100</v>
      </c>
    </row>
    <row r="46" spans="1:12" ht="18" customHeight="1">
      <c r="A46" s="39"/>
      <c r="B46" s="20" t="s">
        <v>119</v>
      </c>
      <c r="C46" s="21"/>
      <c r="D46" s="15" t="s">
        <v>120</v>
      </c>
      <c r="E46" s="65">
        <f t="shared" si="12"/>
        <v>0</v>
      </c>
      <c r="F46" s="110"/>
      <c r="G46" s="110"/>
      <c r="H46" s="110"/>
      <c r="I46" s="110"/>
      <c r="J46" s="110"/>
      <c r="K46" s="110"/>
      <c r="L46" s="111"/>
    </row>
    <row r="47" spans="1:12" ht="18" customHeight="1">
      <c r="A47" s="38"/>
      <c r="B47" s="20" t="s">
        <v>121</v>
      </c>
      <c r="C47" s="21"/>
      <c r="D47" s="37" t="s">
        <v>122</v>
      </c>
      <c r="E47" s="65">
        <f t="shared" si="12"/>
        <v>0</v>
      </c>
      <c r="F47" s="110"/>
      <c r="G47" s="110"/>
      <c r="H47" s="110"/>
      <c r="I47" s="110"/>
      <c r="J47" s="110"/>
      <c r="K47" s="110"/>
      <c r="L47" s="111"/>
    </row>
    <row r="48" spans="1:12" ht="18" customHeight="1">
      <c r="A48" s="25" t="s">
        <v>123</v>
      </c>
      <c r="B48" s="21"/>
      <c r="C48" s="41"/>
      <c r="D48" s="17" t="s">
        <v>124</v>
      </c>
      <c r="E48" s="63">
        <f>E49</f>
        <v>0</v>
      </c>
      <c r="F48" s="63">
        <f aca="true" t="shared" si="13" ref="F48:L48">F49</f>
        <v>0</v>
      </c>
      <c r="G48" s="63">
        <f t="shared" si="13"/>
        <v>0</v>
      </c>
      <c r="H48" s="63">
        <f t="shared" si="13"/>
        <v>0</v>
      </c>
      <c r="I48" s="63">
        <f t="shared" si="13"/>
        <v>0</v>
      </c>
      <c r="J48" s="63">
        <f t="shared" si="13"/>
        <v>0</v>
      </c>
      <c r="K48" s="63">
        <f t="shared" si="13"/>
        <v>0</v>
      </c>
      <c r="L48" s="64">
        <f t="shared" si="13"/>
        <v>0</v>
      </c>
    </row>
    <row r="49" spans="1:12" ht="18" customHeight="1">
      <c r="A49" s="38"/>
      <c r="B49" s="16" t="s">
        <v>125</v>
      </c>
      <c r="C49" s="21"/>
      <c r="D49" s="15" t="s">
        <v>126</v>
      </c>
      <c r="E49" s="65">
        <f>SUM(F49:I49)</f>
        <v>0</v>
      </c>
      <c r="F49" s="110"/>
      <c r="G49" s="110"/>
      <c r="H49" s="110"/>
      <c r="I49" s="110"/>
      <c r="J49" s="110"/>
      <c r="K49" s="110"/>
      <c r="L49" s="111"/>
    </row>
    <row r="50" spans="1:12" ht="18" customHeight="1">
      <c r="A50" s="25" t="s">
        <v>127</v>
      </c>
      <c r="B50" s="21"/>
      <c r="C50" s="16"/>
      <c r="D50" s="17" t="s">
        <v>128</v>
      </c>
      <c r="E50" s="63">
        <f>E51</f>
        <v>0</v>
      </c>
      <c r="F50" s="63">
        <f aca="true" t="shared" si="14" ref="F50:L50">F51</f>
        <v>0</v>
      </c>
      <c r="G50" s="63">
        <f t="shared" si="14"/>
        <v>0</v>
      </c>
      <c r="H50" s="63">
        <f t="shared" si="14"/>
        <v>0</v>
      </c>
      <c r="I50" s="63">
        <f t="shared" si="14"/>
        <v>0</v>
      </c>
      <c r="J50" s="63">
        <f t="shared" si="14"/>
        <v>0</v>
      </c>
      <c r="K50" s="63">
        <f t="shared" si="14"/>
        <v>0</v>
      </c>
      <c r="L50" s="64">
        <f t="shared" si="14"/>
        <v>0</v>
      </c>
    </row>
    <row r="51" spans="1:12" ht="18" customHeight="1">
      <c r="A51" s="25"/>
      <c r="B51" s="16" t="s">
        <v>129</v>
      </c>
      <c r="C51" s="21"/>
      <c r="D51" s="15" t="s">
        <v>130</v>
      </c>
      <c r="E51" s="65">
        <f>SUM(F51:I51)</f>
        <v>0</v>
      </c>
      <c r="F51" s="110"/>
      <c r="G51" s="110"/>
      <c r="H51" s="110"/>
      <c r="I51" s="110"/>
      <c r="J51" s="110"/>
      <c r="K51" s="110"/>
      <c r="L51" s="111"/>
    </row>
    <row r="52" spans="1:12" ht="15">
      <c r="A52" s="25" t="s">
        <v>131</v>
      </c>
      <c r="B52" s="21"/>
      <c r="C52" s="16"/>
      <c r="D52" s="17" t="s">
        <v>132</v>
      </c>
      <c r="E52" s="63">
        <f>E53</f>
        <v>0</v>
      </c>
      <c r="F52" s="63">
        <f aca="true" t="shared" si="15" ref="F52:L52">F53</f>
        <v>0</v>
      </c>
      <c r="G52" s="63">
        <f t="shared" si="15"/>
        <v>0</v>
      </c>
      <c r="H52" s="63">
        <f t="shared" si="15"/>
        <v>0</v>
      </c>
      <c r="I52" s="63">
        <f t="shared" si="15"/>
        <v>0</v>
      </c>
      <c r="J52" s="63">
        <f t="shared" si="15"/>
        <v>0</v>
      </c>
      <c r="K52" s="63">
        <f t="shared" si="15"/>
        <v>0</v>
      </c>
      <c r="L52" s="64">
        <f t="shared" si="15"/>
        <v>0</v>
      </c>
    </row>
    <row r="53" spans="1:12" ht="16.5" customHeight="1">
      <c r="A53" s="25"/>
      <c r="B53" s="20" t="s">
        <v>133</v>
      </c>
      <c r="C53" s="21"/>
      <c r="D53" s="15" t="s">
        <v>134</v>
      </c>
      <c r="E53" s="65">
        <f>SUM(F53:I53)</f>
        <v>0</v>
      </c>
      <c r="F53" s="110"/>
      <c r="G53" s="110"/>
      <c r="H53" s="110"/>
      <c r="I53" s="110"/>
      <c r="J53" s="110"/>
      <c r="K53" s="110"/>
      <c r="L53" s="111"/>
    </row>
    <row r="54" spans="1:12" ht="33" customHeight="1">
      <c r="A54" s="158" t="s">
        <v>135</v>
      </c>
      <c r="B54" s="159"/>
      <c r="C54" s="159"/>
      <c r="D54" s="17" t="s">
        <v>136</v>
      </c>
      <c r="E54" s="63">
        <f>SUM(E55:E58)</f>
        <v>200</v>
      </c>
      <c r="F54" s="63">
        <f aca="true" t="shared" si="16" ref="F54:L54">SUM(F55:F58)</f>
        <v>0</v>
      </c>
      <c r="G54" s="63">
        <f t="shared" si="16"/>
        <v>72</v>
      </c>
      <c r="H54" s="63">
        <f t="shared" si="16"/>
        <v>0</v>
      </c>
      <c r="I54" s="63">
        <f t="shared" si="16"/>
        <v>128</v>
      </c>
      <c r="J54" s="63">
        <f t="shared" si="16"/>
        <v>0</v>
      </c>
      <c r="K54" s="63">
        <f t="shared" si="16"/>
        <v>0</v>
      </c>
      <c r="L54" s="64">
        <f t="shared" si="16"/>
        <v>0</v>
      </c>
    </row>
    <row r="55" spans="1:12" ht="18.75" customHeight="1">
      <c r="A55" s="18"/>
      <c r="B55" s="20" t="s">
        <v>137</v>
      </c>
      <c r="C55" s="21"/>
      <c r="D55" s="15" t="s">
        <v>138</v>
      </c>
      <c r="E55" s="65">
        <f>SUM(F55:I55)</f>
        <v>200</v>
      </c>
      <c r="F55" s="110"/>
      <c r="G55" s="110">
        <v>72</v>
      </c>
      <c r="H55" s="110"/>
      <c r="I55" s="110">
        <v>128</v>
      </c>
      <c r="J55" s="110"/>
      <c r="K55" s="110"/>
      <c r="L55" s="111"/>
    </row>
    <row r="56" spans="1:12" ht="28.5" customHeight="1">
      <c r="A56" s="18"/>
      <c r="B56" s="162" t="s">
        <v>139</v>
      </c>
      <c r="C56" s="162"/>
      <c r="D56" s="15" t="s">
        <v>140</v>
      </c>
      <c r="E56" s="65">
        <f>SUM(F56:I56)</f>
        <v>0</v>
      </c>
      <c r="F56" s="110"/>
      <c r="G56" s="110"/>
      <c r="H56" s="110"/>
      <c r="I56" s="110"/>
      <c r="J56" s="110"/>
      <c r="K56" s="110"/>
      <c r="L56" s="111"/>
    </row>
    <row r="57" spans="1:12" ht="18.75" customHeight="1">
      <c r="A57" s="18"/>
      <c r="B57" s="20" t="s">
        <v>141</v>
      </c>
      <c r="C57" s="21"/>
      <c r="D57" s="15" t="s">
        <v>142</v>
      </c>
      <c r="E57" s="65">
        <f>SUM(F57:I57)</f>
        <v>0</v>
      </c>
      <c r="F57" s="110"/>
      <c r="G57" s="110"/>
      <c r="H57" s="110"/>
      <c r="I57" s="110"/>
      <c r="J57" s="110"/>
      <c r="K57" s="110"/>
      <c r="L57" s="111"/>
    </row>
    <row r="58" spans="1:12" ht="18.75" customHeight="1">
      <c r="A58" s="18"/>
      <c r="B58" s="20" t="s">
        <v>143</v>
      </c>
      <c r="C58" s="21"/>
      <c r="D58" s="15" t="s">
        <v>144</v>
      </c>
      <c r="E58" s="65">
        <f>SUM(F58:I58)</f>
        <v>0</v>
      </c>
      <c r="F58" s="110"/>
      <c r="G58" s="110"/>
      <c r="H58" s="110"/>
      <c r="I58" s="110"/>
      <c r="J58" s="110"/>
      <c r="K58" s="110"/>
      <c r="L58" s="111"/>
    </row>
    <row r="59" spans="1:12" ht="18" customHeight="1">
      <c r="A59" s="25" t="s">
        <v>145</v>
      </c>
      <c r="B59" s="42"/>
      <c r="C59" s="43"/>
      <c r="D59" s="17" t="s">
        <v>146</v>
      </c>
      <c r="E59" s="63">
        <f>E60</f>
        <v>4</v>
      </c>
      <c r="F59" s="63">
        <f aca="true" t="shared" si="17" ref="F59:L59">F60</f>
        <v>0</v>
      </c>
      <c r="G59" s="63">
        <f t="shared" si="17"/>
        <v>4</v>
      </c>
      <c r="H59" s="63">
        <f t="shared" si="17"/>
        <v>0</v>
      </c>
      <c r="I59" s="63">
        <f t="shared" si="17"/>
        <v>0</v>
      </c>
      <c r="J59" s="63">
        <f t="shared" si="17"/>
        <v>0</v>
      </c>
      <c r="K59" s="63">
        <f t="shared" si="17"/>
        <v>0</v>
      </c>
      <c r="L59" s="64">
        <f t="shared" si="17"/>
        <v>0</v>
      </c>
    </row>
    <row r="60" spans="1:12" ht="18" customHeight="1">
      <c r="A60" s="25" t="s">
        <v>147</v>
      </c>
      <c r="B60" s="21"/>
      <c r="C60" s="16"/>
      <c r="D60" s="17" t="s">
        <v>148</v>
      </c>
      <c r="E60" s="63">
        <f>SUM(E61:E62)</f>
        <v>4</v>
      </c>
      <c r="F60" s="63">
        <f aca="true" t="shared" si="18" ref="F60:L60">SUM(F61:F62)</f>
        <v>0</v>
      </c>
      <c r="G60" s="63">
        <f t="shared" si="18"/>
        <v>4</v>
      </c>
      <c r="H60" s="63">
        <f t="shared" si="18"/>
        <v>0</v>
      </c>
      <c r="I60" s="63">
        <f t="shared" si="18"/>
        <v>0</v>
      </c>
      <c r="J60" s="63">
        <f t="shared" si="18"/>
        <v>0</v>
      </c>
      <c r="K60" s="63">
        <f t="shared" si="18"/>
        <v>0</v>
      </c>
      <c r="L60" s="64">
        <f t="shared" si="18"/>
        <v>0</v>
      </c>
    </row>
    <row r="61" spans="1:12" ht="18" customHeight="1">
      <c r="A61" s="25"/>
      <c r="B61" s="16" t="s">
        <v>149</v>
      </c>
      <c r="C61" s="21"/>
      <c r="D61" s="15" t="s">
        <v>150</v>
      </c>
      <c r="E61" s="65">
        <f>SUM(F61:I61)</f>
        <v>0</v>
      </c>
      <c r="F61" s="110"/>
      <c r="G61" s="110"/>
      <c r="H61" s="110"/>
      <c r="I61" s="110"/>
      <c r="J61" s="110"/>
      <c r="K61" s="110"/>
      <c r="L61" s="111"/>
    </row>
    <row r="62" spans="1:12" ht="18" customHeight="1">
      <c r="A62" s="25"/>
      <c r="B62" s="16" t="s">
        <v>151</v>
      </c>
      <c r="C62" s="21"/>
      <c r="D62" s="15" t="s">
        <v>152</v>
      </c>
      <c r="E62" s="65">
        <f>SUM(F62:I62)</f>
        <v>4</v>
      </c>
      <c r="F62" s="110"/>
      <c r="G62" s="110">
        <v>4</v>
      </c>
      <c r="H62" s="110"/>
      <c r="I62" s="110"/>
      <c r="J62" s="110"/>
      <c r="K62" s="110"/>
      <c r="L62" s="111"/>
    </row>
    <row r="63" spans="1:12" s="29" customFormat="1" ht="18" customHeight="1">
      <c r="A63" s="27" t="s">
        <v>153</v>
      </c>
      <c r="B63" s="44"/>
      <c r="C63" s="45"/>
      <c r="D63" s="46" t="s">
        <v>154</v>
      </c>
      <c r="E63" s="70">
        <f>E64</f>
        <v>0</v>
      </c>
      <c r="F63" s="70">
        <f aca="true" t="shared" si="19" ref="F63:L64">F64</f>
        <v>0</v>
      </c>
      <c r="G63" s="70">
        <f t="shared" si="19"/>
        <v>0</v>
      </c>
      <c r="H63" s="70">
        <f t="shared" si="19"/>
        <v>0</v>
      </c>
      <c r="I63" s="70">
        <f t="shared" si="19"/>
        <v>0</v>
      </c>
      <c r="J63" s="70">
        <f t="shared" si="19"/>
        <v>0</v>
      </c>
      <c r="K63" s="70">
        <f t="shared" si="19"/>
        <v>0</v>
      </c>
      <c r="L63" s="90">
        <f t="shared" si="19"/>
        <v>0</v>
      </c>
    </row>
    <row r="64" spans="1:12" s="29" customFormat="1" ht="21.75" customHeight="1">
      <c r="A64" s="165" t="s">
        <v>155</v>
      </c>
      <c r="B64" s="166"/>
      <c r="C64" s="166"/>
      <c r="D64" s="17" t="s">
        <v>156</v>
      </c>
      <c r="E64" s="70">
        <f>E65</f>
        <v>0</v>
      </c>
      <c r="F64" s="70">
        <f t="shared" si="19"/>
        <v>0</v>
      </c>
      <c r="G64" s="70">
        <f t="shared" si="19"/>
        <v>0</v>
      </c>
      <c r="H64" s="70">
        <f t="shared" si="19"/>
        <v>0</v>
      </c>
      <c r="I64" s="70">
        <f t="shared" si="19"/>
        <v>0</v>
      </c>
      <c r="J64" s="70">
        <f t="shared" si="19"/>
        <v>0</v>
      </c>
      <c r="K64" s="70">
        <f t="shared" si="19"/>
        <v>0</v>
      </c>
      <c r="L64" s="90">
        <f t="shared" si="19"/>
        <v>0</v>
      </c>
    </row>
    <row r="65" spans="1:12" s="29" customFormat="1" ht="18" customHeight="1">
      <c r="A65" s="27"/>
      <c r="B65" s="167" t="s">
        <v>157</v>
      </c>
      <c r="C65" s="168"/>
      <c r="D65" s="47" t="s">
        <v>158</v>
      </c>
      <c r="E65" s="65">
        <f>SUM(F65:I65)</f>
        <v>0</v>
      </c>
      <c r="F65" s="112"/>
      <c r="G65" s="112"/>
      <c r="H65" s="112"/>
      <c r="I65" s="112"/>
      <c r="J65" s="112"/>
      <c r="K65" s="112"/>
      <c r="L65" s="113"/>
    </row>
    <row r="66" spans="1:12" ht="18" customHeight="1">
      <c r="A66" s="22" t="s">
        <v>159</v>
      </c>
      <c r="B66" s="16"/>
      <c r="C66" s="16"/>
      <c r="D66" s="17" t="s">
        <v>160</v>
      </c>
      <c r="E66" s="63">
        <f>E67</f>
        <v>3624.23</v>
      </c>
      <c r="F66" s="63">
        <f aca="true" t="shared" si="20" ref="F66:L66">F67</f>
        <v>850</v>
      </c>
      <c r="G66" s="63">
        <f t="shared" si="20"/>
        <v>580.23</v>
      </c>
      <c r="H66" s="63">
        <f t="shared" si="20"/>
        <v>669</v>
      </c>
      <c r="I66" s="63">
        <f t="shared" si="20"/>
        <v>1525</v>
      </c>
      <c r="J66" s="63">
        <f t="shared" si="20"/>
        <v>4814.42</v>
      </c>
      <c r="K66" s="63">
        <f t="shared" si="20"/>
        <v>4424.76</v>
      </c>
      <c r="L66" s="64">
        <f t="shared" si="20"/>
        <v>4076.06</v>
      </c>
    </row>
    <row r="67" spans="1:12" ht="33" customHeight="1">
      <c r="A67" s="155" t="s">
        <v>161</v>
      </c>
      <c r="B67" s="156"/>
      <c r="C67" s="157"/>
      <c r="D67" s="17" t="s">
        <v>162</v>
      </c>
      <c r="E67" s="63">
        <f>E68+E73</f>
        <v>3624.23</v>
      </c>
      <c r="F67" s="63">
        <f aca="true" t="shared" si="21" ref="F67:L67">F68+F73</f>
        <v>850</v>
      </c>
      <c r="G67" s="63">
        <f t="shared" si="21"/>
        <v>580.23</v>
      </c>
      <c r="H67" s="63">
        <f t="shared" si="21"/>
        <v>669</v>
      </c>
      <c r="I67" s="63">
        <f t="shared" si="21"/>
        <v>1525</v>
      </c>
      <c r="J67" s="63">
        <f t="shared" si="21"/>
        <v>4814.42</v>
      </c>
      <c r="K67" s="63">
        <f t="shared" si="21"/>
        <v>4424.76</v>
      </c>
      <c r="L67" s="64">
        <f t="shared" si="21"/>
        <v>4076.06</v>
      </c>
    </row>
    <row r="68" spans="1:12" ht="27" customHeight="1">
      <c r="A68" s="169" t="s">
        <v>163</v>
      </c>
      <c r="B68" s="170"/>
      <c r="C68" s="171"/>
      <c r="D68" s="17" t="s">
        <v>164</v>
      </c>
      <c r="E68" s="63">
        <f>SUM(E69:E72)</f>
        <v>0</v>
      </c>
      <c r="F68" s="63">
        <f aca="true" t="shared" si="22" ref="F68:L68">SUM(F69:F72)</f>
        <v>0</v>
      </c>
      <c r="G68" s="63">
        <f t="shared" si="22"/>
        <v>0</v>
      </c>
      <c r="H68" s="63">
        <f t="shared" si="22"/>
        <v>0</v>
      </c>
      <c r="I68" s="63">
        <f t="shared" si="22"/>
        <v>0</v>
      </c>
      <c r="J68" s="63">
        <f t="shared" si="22"/>
        <v>0</v>
      </c>
      <c r="K68" s="63">
        <f t="shared" si="22"/>
        <v>0</v>
      </c>
      <c r="L68" s="64">
        <f t="shared" si="22"/>
        <v>0</v>
      </c>
    </row>
    <row r="69" spans="1:12" ht="18" customHeight="1">
      <c r="A69" s="22"/>
      <c r="B69" s="16" t="s">
        <v>165</v>
      </c>
      <c r="C69" s="16"/>
      <c r="D69" s="15" t="s">
        <v>166</v>
      </c>
      <c r="E69" s="65">
        <f>SUM(F69:I69)</f>
        <v>0</v>
      </c>
      <c r="F69" s="110"/>
      <c r="G69" s="110"/>
      <c r="H69" s="110"/>
      <c r="I69" s="110"/>
      <c r="J69" s="110"/>
      <c r="K69" s="110"/>
      <c r="L69" s="111"/>
    </row>
    <row r="70" spans="1:12" ht="30.75" customHeight="1">
      <c r="A70" s="22"/>
      <c r="B70" s="172" t="s">
        <v>167</v>
      </c>
      <c r="C70" s="172"/>
      <c r="D70" s="15" t="s">
        <v>168</v>
      </c>
      <c r="E70" s="65">
        <f>SUM(F70:I70)</f>
        <v>0</v>
      </c>
      <c r="F70" s="110"/>
      <c r="G70" s="110"/>
      <c r="H70" s="110"/>
      <c r="I70" s="110"/>
      <c r="J70" s="110"/>
      <c r="K70" s="110"/>
      <c r="L70" s="111"/>
    </row>
    <row r="71" spans="1:12" ht="41.25" customHeight="1">
      <c r="A71" s="22"/>
      <c r="B71" s="172" t="s">
        <v>169</v>
      </c>
      <c r="C71" s="172"/>
      <c r="D71" s="15" t="s">
        <v>170</v>
      </c>
      <c r="E71" s="65">
        <f>SUM(F71:I71)</f>
        <v>0</v>
      </c>
      <c r="F71" s="110"/>
      <c r="G71" s="110"/>
      <c r="H71" s="110"/>
      <c r="I71" s="110"/>
      <c r="J71" s="110"/>
      <c r="K71" s="110"/>
      <c r="L71" s="111"/>
    </row>
    <row r="72" spans="1:12" s="29" customFormat="1" ht="20.25" customHeight="1">
      <c r="A72" s="48"/>
      <c r="B72" s="173" t="s">
        <v>171</v>
      </c>
      <c r="C72" s="174"/>
      <c r="D72" s="49" t="s">
        <v>172</v>
      </c>
      <c r="E72" s="65">
        <f>SUM(F72:I72)</f>
        <v>0</v>
      </c>
      <c r="F72" s="112"/>
      <c r="G72" s="112"/>
      <c r="H72" s="112"/>
      <c r="I72" s="112"/>
      <c r="J72" s="112"/>
      <c r="K72" s="112"/>
      <c r="L72" s="113"/>
    </row>
    <row r="73" spans="1:12" ht="31.5" customHeight="1">
      <c r="A73" s="158" t="s">
        <v>173</v>
      </c>
      <c r="B73" s="159"/>
      <c r="C73" s="159"/>
      <c r="D73" s="19" t="s">
        <v>174</v>
      </c>
      <c r="E73" s="63">
        <f>SUM(E74:E78)+E82+E86</f>
        <v>3624.23</v>
      </c>
      <c r="F73" s="63">
        <f aca="true" t="shared" si="23" ref="F73:L73">SUM(F74:F78)+F82+F86</f>
        <v>850</v>
      </c>
      <c r="G73" s="63">
        <f t="shared" si="23"/>
        <v>580.23</v>
      </c>
      <c r="H73" s="63">
        <f t="shared" si="23"/>
        <v>669</v>
      </c>
      <c r="I73" s="63">
        <f t="shared" si="23"/>
        <v>1525</v>
      </c>
      <c r="J73" s="63">
        <f t="shared" si="23"/>
        <v>4814.42</v>
      </c>
      <c r="K73" s="63">
        <f t="shared" si="23"/>
        <v>4424.76</v>
      </c>
      <c r="L73" s="64">
        <f t="shared" si="23"/>
        <v>4076.06</v>
      </c>
    </row>
    <row r="74" spans="1:12" ht="18" customHeight="1">
      <c r="A74" s="22"/>
      <c r="B74" s="20" t="s">
        <v>175</v>
      </c>
      <c r="C74" s="21"/>
      <c r="D74" s="15" t="s">
        <v>176</v>
      </c>
      <c r="E74" s="65">
        <f>SUM(F74:I74)</f>
        <v>0</v>
      </c>
      <c r="F74" s="110"/>
      <c r="G74" s="110"/>
      <c r="H74" s="110"/>
      <c r="I74" s="110"/>
      <c r="J74" s="110"/>
      <c r="K74" s="110"/>
      <c r="L74" s="111"/>
    </row>
    <row r="75" spans="1:12" ht="15.75" customHeight="1">
      <c r="A75" s="22"/>
      <c r="B75" s="162" t="s">
        <v>177</v>
      </c>
      <c r="C75" s="162"/>
      <c r="D75" s="15" t="s">
        <v>178</v>
      </c>
      <c r="E75" s="65">
        <f>SUM(F75:I75)</f>
        <v>1577</v>
      </c>
      <c r="F75" s="110">
        <v>500</v>
      </c>
      <c r="G75" s="110">
        <f>100+24</f>
        <v>124</v>
      </c>
      <c r="H75" s="110">
        <v>48</v>
      </c>
      <c r="I75" s="110">
        <f>355+550</f>
        <v>905</v>
      </c>
      <c r="J75" s="110">
        <v>640</v>
      </c>
      <c r="K75" s="110">
        <v>671</v>
      </c>
      <c r="L75" s="111">
        <v>695</v>
      </c>
    </row>
    <row r="76" spans="1:12" ht="25.5" customHeight="1">
      <c r="A76" s="22"/>
      <c r="B76" s="162" t="s">
        <v>179</v>
      </c>
      <c r="C76" s="162"/>
      <c r="D76" s="15" t="s">
        <v>180</v>
      </c>
      <c r="E76" s="65">
        <f>SUM(F76:I76)</f>
        <v>2047.23</v>
      </c>
      <c r="F76" s="110">
        <v>350</v>
      </c>
      <c r="G76" s="110">
        <f>366.23+90</f>
        <v>456.23</v>
      </c>
      <c r="H76" s="110">
        <f>540+81</f>
        <v>621</v>
      </c>
      <c r="I76" s="110">
        <v>620</v>
      </c>
      <c r="J76" s="110">
        <v>4174.42</v>
      </c>
      <c r="K76" s="110">
        <v>3753.76</v>
      </c>
      <c r="L76" s="111">
        <v>3381.06</v>
      </c>
    </row>
    <row r="77" spans="1:12" ht="15" customHeight="1">
      <c r="A77" s="22"/>
      <c r="B77" s="162" t="s">
        <v>181</v>
      </c>
      <c r="C77" s="162"/>
      <c r="D77" s="15" t="s">
        <v>182</v>
      </c>
      <c r="E77" s="65">
        <f>SUM(F77:I77)</f>
        <v>0</v>
      </c>
      <c r="F77" s="110"/>
      <c r="G77" s="110"/>
      <c r="H77" s="110"/>
      <c r="I77" s="110"/>
      <c r="J77" s="110"/>
      <c r="K77" s="110"/>
      <c r="L77" s="111"/>
    </row>
    <row r="78" spans="1:12" ht="30.75" customHeight="1">
      <c r="A78" s="22"/>
      <c r="B78" s="162" t="s">
        <v>183</v>
      </c>
      <c r="C78" s="162"/>
      <c r="D78" s="15" t="s">
        <v>184</v>
      </c>
      <c r="E78" s="65">
        <f>SUM(E79:E81)</f>
        <v>0</v>
      </c>
      <c r="F78" s="65">
        <f aca="true" t="shared" si="24" ref="F78:L78">SUM(F79:F81)</f>
        <v>0</v>
      </c>
      <c r="G78" s="65">
        <f t="shared" si="24"/>
        <v>0</v>
      </c>
      <c r="H78" s="65">
        <f t="shared" si="24"/>
        <v>0</v>
      </c>
      <c r="I78" s="65">
        <f t="shared" si="24"/>
        <v>0</v>
      </c>
      <c r="J78" s="65">
        <f t="shared" si="24"/>
        <v>0</v>
      </c>
      <c r="K78" s="65">
        <f t="shared" si="24"/>
        <v>0</v>
      </c>
      <c r="L78" s="66">
        <f t="shared" si="24"/>
        <v>0</v>
      </c>
    </row>
    <row r="79" spans="1:12" ht="49.5" customHeight="1">
      <c r="A79" s="22"/>
      <c r="B79" s="40"/>
      <c r="C79" s="24" t="s">
        <v>185</v>
      </c>
      <c r="D79" s="15" t="s">
        <v>186</v>
      </c>
      <c r="E79" s="65">
        <f>SUM(F79:I79)</f>
        <v>0</v>
      </c>
      <c r="F79" s="110"/>
      <c r="G79" s="110"/>
      <c r="H79" s="110"/>
      <c r="I79" s="110"/>
      <c r="J79" s="110"/>
      <c r="K79" s="110"/>
      <c r="L79" s="111"/>
    </row>
    <row r="80" spans="1:12" ht="30.75" customHeight="1">
      <c r="A80" s="22"/>
      <c r="B80" s="40"/>
      <c r="C80" s="24" t="s">
        <v>187</v>
      </c>
      <c r="D80" s="15" t="s">
        <v>188</v>
      </c>
      <c r="E80" s="65">
        <f>SUM(F80:I80)</f>
        <v>0</v>
      </c>
      <c r="F80" s="110"/>
      <c r="G80" s="110"/>
      <c r="H80" s="110"/>
      <c r="I80" s="110"/>
      <c r="J80" s="110"/>
      <c r="K80" s="110"/>
      <c r="L80" s="111"/>
    </row>
    <row r="81" spans="1:12" ht="33" customHeight="1">
      <c r="A81" s="22"/>
      <c r="B81" s="40"/>
      <c r="C81" s="40" t="s">
        <v>189</v>
      </c>
      <c r="D81" s="15" t="s">
        <v>190</v>
      </c>
      <c r="E81" s="65">
        <f>SUM(F81:I81)</f>
        <v>0</v>
      </c>
      <c r="F81" s="110"/>
      <c r="G81" s="110"/>
      <c r="H81" s="110"/>
      <c r="I81" s="110"/>
      <c r="J81" s="110"/>
      <c r="K81" s="110"/>
      <c r="L81" s="111"/>
    </row>
    <row r="82" spans="1:12" ht="48" customHeight="1">
      <c r="A82" s="22"/>
      <c r="B82" s="162" t="s">
        <v>191</v>
      </c>
      <c r="C82" s="162"/>
      <c r="D82" s="15" t="s">
        <v>192</v>
      </c>
      <c r="E82" s="65">
        <f>SUM(E83:E85)</f>
        <v>0</v>
      </c>
      <c r="F82" s="65">
        <f aca="true" t="shared" si="25" ref="F82:L82">SUM(F83:F85)</f>
        <v>0</v>
      </c>
      <c r="G82" s="65">
        <f t="shared" si="25"/>
        <v>0</v>
      </c>
      <c r="H82" s="65">
        <f t="shared" si="25"/>
        <v>0</v>
      </c>
      <c r="I82" s="65">
        <f t="shared" si="25"/>
        <v>0</v>
      </c>
      <c r="J82" s="65">
        <f t="shared" si="25"/>
        <v>0</v>
      </c>
      <c r="K82" s="65">
        <f t="shared" si="25"/>
        <v>0</v>
      </c>
      <c r="L82" s="66">
        <f t="shared" si="25"/>
        <v>0</v>
      </c>
    </row>
    <row r="83" spans="1:12" ht="42.75" customHeight="1">
      <c r="A83" s="22"/>
      <c r="B83" s="40"/>
      <c r="C83" s="24" t="s">
        <v>193</v>
      </c>
      <c r="D83" s="15" t="s">
        <v>194</v>
      </c>
      <c r="E83" s="65">
        <f>SUM(F83:I83)</f>
        <v>0</v>
      </c>
      <c r="F83" s="110"/>
      <c r="G83" s="110"/>
      <c r="H83" s="110"/>
      <c r="I83" s="110"/>
      <c r="J83" s="110"/>
      <c r="K83" s="110"/>
      <c r="L83" s="111"/>
    </row>
    <row r="84" spans="1:12" ht="43.5" customHeight="1">
      <c r="A84" s="22"/>
      <c r="B84" s="40"/>
      <c r="C84" s="24" t="s">
        <v>195</v>
      </c>
      <c r="D84" s="15" t="s">
        <v>196</v>
      </c>
      <c r="E84" s="65">
        <f>SUM(F84:I84)</f>
        <v>0</v>
      </c>
      <c r="F84" s="110"/>
      <c r="G84" s="110"/>
      <c r="H84" s="110"/>
      <c r="I84" s="110"/>
      <c r="J84" s="110"/>
      <c r="K84" s="110"/>
      <c r="L84" s="111"/>
    </row>
    <row r="85" spans="1:12" ht="27.75" customHeight="1">
      <c r="A85" s="22"/>
      <c r="B85" s="40"/>
      <c r="C85" s="24" t="s">
        <v>197</v>
      </c>
      <c r="D85" s="15" t="s">
        <v>198</v>
      </c>
      <c r="E85" s="65">
        <f>SUM(F85:I85)</f>
        <v>0</v>
      </c>
      <c r="F85" s="110"/>
      <c r="G85" s="110"/>
      <c r="H85" s="110"/>
      <c r="I85" s="110"/>
      <c r="J85" s="110"/>
      <c r="K85" s="110"/>
      <c r="L85" s="111"/>
    </row>
    <row r="86" spans="1:12" ht="31.5" customHeight="1">
      <c r="A86" s="22"/>
      <c r="B86" s="40"/>
      <c r="C86" s="50" t="s">
        <v>199</v>
      </c>
      <c r="D86" s="15" t="s">
        <v>200</v>
      </c>
      <c r="E86" s="65">
        <f>SUM(F86:I86)</f>
        <v>0</v>
      </c>
      <c r="F86" s="110"/>
      <c r="G86" s="110"/>
      <c r="H86" s="110"/>
      <c r="I86" s="110"/>
      <c r="J86" s="110"/>
      <c r="K86" s="110"/>
      <c r="L86" s="111"/>
    </row>
    <row r="87" spans="1:12" ht="60.75" customHeight="1">
      <c r="A87" s="175" t="s">
        <v>201</v>
      </c>
      <c r="B87" s="176"/>
      <c r="C87" s="177"/>
      <c r="D87" s="51" t="s">
        <v>202</v>
      </c>
      <c r="E87" s="72">
        <f>E88+E92+E96+E100+E104+E108+E112+E116+E120+E124+E128+E132+E135+E139</f>
        <v>0</v>
      </c>
      <c r="F87" s="72">
        <f aca="true" t="shared" si="26" ref="F87:L87">F88+F92+F96+F100+F104+F108+F112+F116+F120+F124+F128+F132+F135+F139</f>
        <v>0</v>
      </c>
      <c r="G87" s="72">
        <f t="shared" si="26"/>
        <v>0</v>
      </c>
      <c r="H87" s="72">
        <f t="shared" si="26"/>
        <v>0</v>
      </c>
      <c r="I87" s="72">
        <f t="shared" si="26"/>
        <v>0</v>
      </c>
      <c r="J87" s="72">
        <f t="shared" si="26"/>
        <v>0</v>
      </c>
      <c r="K87" s="72">
        <f t="shared" si="26"/>
        <v>0</v>
      </c>
      <c r="L87" s="91">
        <f t="shared" si="26"/>
        <v>0</v>
      </c>
    </row>
    <row r="88" spans="1:12" ht="27.75" customHeight="1">
      <c r="A88" s="52"/>
      <c r="B88" s="162" t="s">
        <v>203</v>
      </c>
      <c r="C88" s="162"/>
      <c r="D88" s="49" t="s">
        <v>204</v>
      </c>
      <c r="E88" s="68">
        <f>SUM(E89:E91)</f>
        <v>0</v>
      </c>
      <c r="F88" s="68">
        <f aca="true" t="shared" si="27" ref="F88:L88">SUM(F89:F91)</f>
        <v>0</v>
      </c>
      <c r="G88" s="68">
        <f t="shared" si="27"/>
        <v>0</v>
      </c>
      <c r="H88" s="68">
        <f t="shared" si="27"/>
        <v>0</v>
      </c>
      <c r="I88" s="68">
        <f t="shared" si="27"/>
        <v>0</v>
      </c>
      <c r="J88" s="68">
        <f t="shared" si="27"/>
        <v>0</v>
      </c>
      <c r="K88" s="68">
        <f t="shared" si="27"/>
        <v>0</v>
      </c>
      <c r="L88" s="69">
        <f t="shared" si="27"/>
        <v>0</v>
      </c>
    </row>
    <row r="89" spans="1:12" ht="18" customHeight="1">
      <c r="A89" s="52"/>
      <c r="B89" s="40"/>
      <c r="C89" s="16" t="s">
        <v>205</v>
      </c>
      <c r="D89" s="37" t="s">
        <v>206</v>
      </c>
      <c r="E89" s="65">
        <f>SUM(F89:I89)</f>
        <v>0</v>
      </c>
      <c r="F89" s="116"/>
      <c r="G89" s="116"/>
      <c r="H89" s="116"/>
      <c r="I89" s="116"/>
      <c r="J89" s="116"/>
      <c r="K89" s="116"/>
      <c r="L89" s="117"/>
    </row>
    <row r="90" spans="1:12" ht="18" customHeight="1">
      <c r="A90" s="52"/>
      <c r="B90" s="40"/>
      <c r="C90" s="16" t="s">
        <v>207</v>
      </c>
      <c r="D90" s="37" t="s">
        <v>208</v>
      </c>
      <c r="E90" s="65">
        <f>SUM(F90:I90)</f>
        <v>0</v>
      </c>
      <c r="F90" s="116"/>
      <c r="G90" s="116"/>
      <c r="H90" s="116"/>
      <c r="I90" s="116"/>
      <c r="J90" s="116"/>
      <c r="K90" s="116"/>
      <c r="L90" s="117"/>
    </row>
    <row r="91" spans="1:12" ht="18" customHeight="1">
      <c r="A91" s="52"/>
      <c r="B91" s="40"/>
      <c r="C91" s="16" t="s">
        <v>209</v>
      </c>
      <c r="D91" s="37" t="s">
        <v>210</v>
      </c>
      <c r="E91" s="65">
        <f>SUM(F91:I91)</f>
        <v>0</v>
      </c>
      <c r="F91" s="116"/>
      <c r="G91" s="116"/>
      <c r="H91" s="116"/>
      <c r="I91" s="116"/>
      <c r="J91" s="116"/>
      <c r="K91" s="116"/>
      <c r="L91" s="117"/>
    </row>
    <row r="92" spans="1:12" ht="18" customHeight="1">
      <c r="A92" s="52"/>
      <c r="B92" s="162" t="s">
        <v>211</v>
      </c>
      <c r="C92" s="162"/>
      <c r="D92" s="37" t="s">
        <v>212</v>
      </c>
      <c r="E92" s="73">
        <f>SUM(E93:E95)</f>
        <v>0</v>
      </c>
      <c r="F92" s="73">
        <f aca="true" t="shared" si="28" ref="F92:L92">SUM(F93:F95)</f>
        <v>0</v>
      </c>
      <c r="G92" s="73">
        <f t="shared" si="28"/>
        <v>0</v>
      </c>
      <c r="H92" s="73">
        <f t="shared" si="28"/>
        <v>0</v>
      </c>
      <c r="I92" s="73">
        <f t="shared" si="28"/>
        <v>0</v>
      </c>
      <c r="J92" s="73">
        <f t="shared" si="28"/>
        <v>0</v>
      </c>
      <c r="K92" s="73">
        <f t="shared" si="28"/>
        <v>0</v>
      </c>
      <c r="L92" s="77">
        <f t="shared" si="28"/>
        <v>0</v>
      </c>
    </row>
    <row r="93" spans="1:12" ht="18" customHeight="1">
      <c r="A93" s="52"/>
      <c r="B93" s="40"/>
      <c r="C93" s="16" t="s">
        <v>205</v>
      </c>
      <c r="D93" s="37" t="s">
        <v>213</v>
      </c>
      <c r="E93" s="65">
        <f>SUM(F93:I93)</f>
        <v>0</v>
      </c>
      <c r="F93" s="116"/>
      <c r="G93" s="116"/>
      <c r="H93" s="116"/>
      <c r="I93" s="116"/>
      <c r="J93" s="116"/>
      <c r="K93" s="116"/>
      <c r="L93" s="117"/>
    </row>
    <row r="94" spans="1:12" ht="18" customHeight="1">
      <c r="A94" s="52"/>
      <c r="B94" s="40"/>
      <c r="C94" s="16" t="s">
        <v>207</v>
      </c>
      <c r="D94" s="37" t="s">
        <v>214</v>
      </c>
      <c r="E94" s="65">
        <f>SUM(F94:I94)</f>
        <v>0</v>
      </c>
      <c r="F94" s="116"/>
      <c r="G94" s="116"/>
      <c r="H94" s="116"/>
      <c r="I94" s="116"/>
      <c r="J94" s="116"/>
      <c r="K94" s="116"/>
      <c r="L94" s="117"/>
    </row>
    <row r="95" spans="1:12" ht="18" customHeight="1">
      <c r="A95" s="52"/>
      <c r="B95" s="40"/>
      <c r="C95" s="16" t="s">
        <v>209</v>
      </c>
      <c r="D95" s="37" t="s">
        <v>215</v>
      </c>
      <c r="E95" s="65">
        <f>SUM(F95:I95)</f>
        <v>0</v>
      </c>
      <c r="F95" s="116"/>
      <c r="G95" s="116"/>
      <c r="H95" s="116"/>
      <c r="I95" s="116"/>
      <c r="J95" s="116"/>
      <c r="K95" s="116"/>
      <c r="L95" s="117"/>
    </row>
    <row r="96" spans="1:12" ht="18" customHeight="1">
      <c r="A96" s="52"/>
      <c r="B96" s="162" t="s">
        <v>216</v>
      </c>
      <c r="C96" s="162"/>
      <c r="D96" s="37" t="s">
        <v>217</v>
      </c>
      <c r="E96" s="73">
        <f>SUM(E97:E99)</f>
        <v>0</v>
      </c>
      <c r="F96" s="73">
        <f aca="true" t="shared" si="29" ref="F96:L96">SUM(F97:F99)</f>
        <v>0</v>
      </c>
      <c r="G96" s="73">
        <f t="shared" si="29"/>
        <v>0</v>
      </c>
      <c r="H96" s="73">
        <f t="shared" si="29"/>
        <v>0</v>
      </c>
      <c r="I96" s="73">
        <f t="shared" si="29"/>
        <v>0</v>
      </c>
      <c r="J96" s="73">
        <f t="shared" si="29"/>
        <v>0</v>
      </c>
      <c r="K96" s="73">
        <f t="shared" si="29"/>
        <v>0</v>
      </c>
      <c r="L96" s="77">
        <f t="shared" si="29"/>
        <v>0</v>
      </c>
    </row>
    <row r="97" spans="1:12" ht="18" customHeight="1">
      <c r="A97" s="52"/>
      <c r="B97" s="40"/>
      <c r="C97" s="16" t="s">
        <v>205</v>
      </c>
      <c r="D97" s="37" t="s">
        <v>218</v>
      </c>
      <c r="E97" s="65">
        <f>SUM(F97:I97)</f>
        <v>0</v>
      </c>
      <c r="F97" s="116"/>
      <c r="G97" s="116"/>
      <c r="H97" s="116"/>
      <c r="I97" s="116"/>
      <c r="J97" s="116"/>
      <c r="K97" s="116"/>
      <c r="L97" s="117"/>
    </row>
    <row r="98" spans="1:12" ht="18" customHeight="1">
      <c r="A98" s="52"/>
      <c r="B98" s="40"/>
      <c r="C98" s="16" t="s">
        <v>207</v>
      </c>
      <c r="D98" s="37" t="s">
        <v>219</v>
      </c>
      <c r="E98" s="65">
        <f>SUM(F98:I98)</f>
        <v>0</v>
      </c>
      <c r="F98" s="116"/>
      <c r="G98" s="116"/>
      <c r="H98" s="116"/>
      <c r="I98" s="116"/>
      <c r="J98" s="116"/>
      <c r="K98" s="116"/>
      <c r="L98" s="117"/>
    </row>
    <row r="99" spans="1:12" ht="18" customHeight="1">
      <c r="A99" s="52"/>
      <c r="B99" s="40"/>
      <c r="C99" s="16" t="s">
        <v>209</v>
      </c>
      <c r="D99" s="37" t="s">
        <v>220</v>
      </c>
      <c r="E99" s="65">
        <f>SUM(F99:I99)</f>
        <v>0</v>
      </c>
      <c r="F99" s="116"/>
      <c r="G99" s="116"/>
      <c r="H99" s="116"/>
      <c r="I99" s="116"/>
      <c r="J99" s="116"/>
      <c r="K99" s="116"/>
      <c r="L99" s="117"/>
    </row>
    <row r="100" spans="1:12" ht="30" customHeight="1">
      <c r="A100" s="52"/>
      <c r="B100" s="162" t="s">
        <v>221</v>
      </c>
      <c r="C100" s="162"/>
      <c r="D100" s="49" t="s">
        <v>222</v>
      </c>
      <c r="E100" s="75">
        <f>SUM(E101:E103)</f>
        <v>0</v>
      </c>
      <c r="F100" s="75">
        <f aca="true" t="shared" si="30" ref="F100:L100">SUM(F101:F103)</f>
        <v>0</v>
      </c>
      <c r="G100" s="75">
        <f t="shared" si="30"/>
        <v>0</v>
      </c>
      <c r="H100" s="75">
        <f t="shared" si="30"/>
        <v>0</v>
      </c>
      <c r="I100" s="75">
        <f t="shared" si="30"/>
        <v>0</v>
      </c>
      <c r="J100" s="75">
        <f t="shared" si="30"/>
        <v>0</v>
      </c>
      <c r="K100" s="75">
        <f t="shared" si="30"/>
        <v>0</v>
      </c>
      <c r="L100" s="76">
        <f t="shared" si="30"/>
        <v>0</v>
      </c>
    </row>
    <row r="101" spans="1:12" ht="18" customHeight="1">
      <c r="A101" s="52"/>
      <c r="B101" s="40"/>
      <c r="C101" s="16" t="s">
        <v>205</v>
      </c>
      <c r="D101" s="37" t="s">
        <v>223</v>
      </c>
      <c r="E101" s="65">
        <f>SUM(F101:I101)</f>
        <v>0</v>
      </c>
      <c r="F101" s="116"/>
      <c r="G101" s="116"/>
      <c r="H101" s="116"/>
      <c r="I101" s="116"/>
      <c r="J101" s="116"/>
      <c r="K101" s="116"/>
      <c r="L101" s="117"/>
    </row>
    <row r="102" spans="1:12" ht="18" customHeight="1">
      <c r="A102" s="52"/>
      <c r="B102" s="40"/>
      <c r="C102" s="16" t="s">
        <v>207</v>
      </c>
      <c r="D102" s="37" t="s">
        <v>224</v>
      </c>
      <c r="E102" s="65">
        <f>SUM(F102:I102)</f>
        <v>0</v>
      </c>
      <c r="F102" s="116"/>
      <c r="G102" s="116"/>
      <c r="H102" s="116"/>
      <c r="I102" s="116"/>
      <c r="J102" s="116"/>
      <c r="K102" s="116"/>
      <c r="L102" s="117"/>
    </row>
    <row r="103" spans="1:12" ht="18" customHeight="1">
      <c r="A103" s="52"/>
      <c r="B103" s="40"/>
      <c r="C103" s="16" t="s">
        <v>209</v>
      </c>
      <c r="D103" s="37" t="s">
        <v>225</v>
      </c>
      <c r="E103" s="65">
        <f>SUM(F103:I103)</f>
        <v>0</v>
      </c>
      <c r="F103" s="116"/>
      <c r="G103" s="116"/>
      <c r="H103" s="116"/>
      <c r="I103" s="116"/>
      <c r="J103" s="116"/>
      <c r="K103" s="116"/>
      <c r="L103" s="117"/>
    </row>
    <row r="104" spans="1:12" ht="30.75" customHeight="1">
      <c r="A104" s="52"/>
      <c r="B104" s="162" t="s">
        <v>226</v>
      </c>
      <c r="C104" s="162"/>
      <c r="D104" s="49" t="s">
        <v>227</v>
      </c>
      <c r="E104" s="75">
        <f>SUM(E105:E107)</f>
        <v>0</v>
      </c>
      <c r="F104" s="118">
        <f aca="true" t="shared" si="31" ref="F104:L104">SUM(F105:F107)</f>
        <v>0</v>
      </c>
      <c r="G104" s="118">
        <f t="shared" si="31"/>
        <v>0</v>
      </c>
      <c r="H104" s="118">
        <f t="shared" si="31"/>
        <v>0</v>
      </c>
      <c r="I104" s="118">
        <f t="shared" si="31"/>
        <v>0</v>
      </c>
      <c r="J104" s="118">
        <f t="shared" si="31"/>
        <v>0</v>
      </c>
      <c r="K104" s="118">
        <f t="shared" si="31"/>
        <v>0</v>
      </c>
      <c r="L104" s="119">
        <f t="shared" si="31"/>
        <v>0</v>
      </c>
    </row>
    <row r="105" spans="1:12" ht="18" customHeight="1">
      <c r="A105" s="52"/>
      <c r="B105" s="40"/>
      <c r="C105" s="16" t="s">
        <v>205</v>
      </c>
      <c r="D105" s="37" t="s">
        <v>228</v>
      </c>
      <c r="E105" s="65">
        <f>SUM(F105:I105)</f>
        <v>0</v>
      </c>
      <c r="F105" s="116"/>
      <c r="G105" s="116"/>
      <c r="H105" s="116"/>
      <c r="I105" s="116"/>
      <c r="J105" s="116"/>
      <c r="K105" s="116"/>
      <c r="L105" s="117"/>
    </row>
    <row r="106" spans="1:12" ht="18" customHeight="1">
      <c r="A106" s="52"/>
      <c r="B106" s="40"/>
      <c r="C106" s="16" t="s">
        <v>207</v>
      </c>
      <c r="D106" s="37" t="s">
        <v>229</v>
      </c>
      <c r="E106" s="65">
        <f>SUM(F106:I106)</f>
        <v>0</v>
      </c>
      <c r="F106" s="116"/>
      <c r="G106" s="116"/>
      <c r="H106" s="116"/>
      <c r="I106" s="116"/>
      <c r="J106" s="116"/>
      <c r="K106" s="116"/>
      <c r="L106" s="117"/>
    </row>
    <row r="107" spans="1:12" ht="18" customHeight="1">
      <c r="A107" s="52"/>
      <c r="B107" s="40"/>
      <c r="C107" s="16" t="s">
        <v>209</v>
      </c>
      <c r="D107" s="37" t="s">
        <v>230</v>
      </c>
      <c r="E107" s="65">
        <f>SUM(F107:I107)</f>
        <v>0</v>
      </c>
      <c r="F107" s="116"/>
      <c r="G107" s="116"/>
      <c r="H107" s="116"/>
      <c r="I107" s="116"/>
      <c r="J107" s="116"/>
      <c r="K107" s="116"/>
      <c r="L107" s="117"/>
    </row>
    <row r="108" spans="1:12" ht="30" customHeight="1">
      <c r="A108" s="52"/>
      <c r="B108" s="162" t="s">
        <v>231</v>
      </c>
      <c r="C108" s="162"/>
      <c r="D108" s="49" t="s">
        <v>232</v>
      </c>
      <c r="E108" s="75">
        <f>SUM(E109:E111)</f>
        <v>0</v>
      </c>
      <c r="F108" s="75">
        <f aca="true" t="shared" si="32" ref="F108:L108">SUM(F109:F111)</f>
        <v>0</v>
      </c>
      <c r="G108" s="75">
        <f t="shared" si="32"/>
        <v>0</v>
      </c>
      <c r="H108" s="75">
        <f t="shared" si="32"/>
        <v>0</v>
      </c>
      <c r="I108" s="75">
        <f t="shared" si="32"/>
        <v>0</v>
      </c>
      <c r="J108" s="75">
        <f t="shared" si="32"/>
        <v>0</v>
      </c>
      <c r="K108" s="75">
        <f t="shared" si="32"/>
        <v>0</v>
      </c>
      <c r="L108" s="76">
        <f t="shared" si="32"/>
        <v>0</v>
      </c>
    </row>
    <row r="109" spans="1:12" ht="18" customHeight="1">
      <c r="A109" s="52"/>
      <c r="B109" s="40"/>
      <c r="C109" s="16" t="s">
        <v>205</v>
      </c>
      <c r="D109" s="37" t="s">
        <v>233</v>
      </c>
      <c r="E109" s="65">
        <f>SUM(F109:I109)</f>
        <v>0</v>
      </c>
      <c r="F109" s="116"/>
      <c r="G109" s="116"/>
      <c r="H109" s="116"/>
      <c r="I109" s="116"/>
      <c r="J109" s="116"/>
      <c r="K109" s="116"/>
      <c r="L109" s="117"/>
    </row>
    <row r="110" spans="1:12" ht="18" customHeight="1">
      <c r="A110" s="52"/>
      <c r="B110" s="40"/>
      <c r="C110" s="16" t="s">
        <v>207</v>
      </c>
      <c r="D110" s="37" t="s">
        <v>234</v>
      </c>
      <c r="E110" s="65">
        <f>SUM(F110:I110)</f>
        <v>0</v>
      </c>
      <c r="F110" s="116"/>
      <c r="G110" s="116"/>
      <c r="H110" s="116"/>
      <c r="I110" s="116"/>
      <c r="J110" s="116"/>
      <c r="K110" s="116"/>
      <c r="L110" s="117"/>
    </row>
    <row r="111" spans="1:12" ht="18" customHeight="1">
      <c r="A111" s="52"/>
      <c r="B111" s="40"/>
      <c r="C111" s="16" t="s">
        <v>209</v>
      </c>
      <c r="D111" s="37" t="s">
        <v>235</v>
      </c>
      <c r="E111" s="65">
        <f>SUM(F111:I111)</f>
        <v>0</v>
      </c>
      <c r="F111" s="116"/>
      <c r="G111" s="116"/>
      <c r="H111" s="116"/>
      <c r="I111" s="116"/>
      <c r="J111" s="116"/>
      <c r="K111" s="116"/>
      <c r="L111" s="117"/>
    </row>
    <row r="112" spans="1:12" ht="31.5" customHeight="1">
      <c r="A112" s="52"/>
      <c r="B112" s="162" t="s">
        <v>236</v>
      </c>
      <c r="C112" s="162"/>
      <c r="D112" s="49" t="s">
        <v>237</v>
      </c>
      <c r="E112" s="75">
        <f>SUM(E113:E115)</f>
        <v>0</v>
      </c>
      <c r="F112" s="75">
        <f aca="true" t="shared" si="33" ref="F112:L112">SUM(F113:F115)</f>
        <v>0</v>
      </c>
      <c r="G112" s="75">
        <f t="shared" si="33"/>
        <v>0</v>
      </c>
      <c r="H112" s="75">
        <f t="shared" si="33"/>
        <v>0</v>
      </c>
      <c r="I112" s="75">
        <f t="shared" si="33"/>
        <v>0</v>
      </c>
      <c r="J112" s="75">
        <f t="shared" si="33"/>
        <v>0</v>
      </c>
      <c r="K112" s="75">
        <f t="shared" si="33"/>
        <v>0</v>
      </c>
      <c r="L112" s="76">
        <f t="shared" si="33"/>
        <v>0</v>
      </c>
    </row>
    <row r="113" spans="1:12" ht="18" customHeight="1">
      <c r="A113" s="52"/>
      <c r="B113" s="40"/>
      <c r="C113" s="16" t="s">
        <v>205</v>
      </c>
      <c r="D113" s="37" t="s">
        <v>238</v>
      </c>
      <c r="E113" s="65">
        <f>SUM(F113:I113)</f>
        <v>0</v>
      </c>
      <c r="F113" s="116"/>
      <c r="G113" s="116"/>
      <c r="H113" s="116"/>
      <c r="I113" s="116"/>
      <c r="J113" s="116"/>
      <c r="K113" s="116"/>
      <c r="L113" s="117"/>
    </row>
    <row r="114" spans="1:12" ht="18" customHeight="1">
      <c r="A114" s="52"/>
      <c r="B114" s="40"/>
      <c r="C114" s="16" t="s">
        <v>207</v>
      </c>
      <c r="D114" s="37" t="s">
        <v>239</v>
      </c>
      <c r="E114" s="65">
        <f>SUM(F114:I114)</f>
        <v>0</v>
      </c>
      <c r="F114" s="116"/>
      <c r="G114" s="116"/>
      <c r="H114" s="116"/>
      <c r="I114" s="116"/>
      <c r="J114" s="116"/>
      <c r="K114" s="116"/>
      <c r="L114" s="117"/>
    </row>
    <row r="115" spans="1:12" ht="18" customHeight="1">
      <c r="A115" s="52"/>
      <c r="B115" s="40"/>
      <c r="C115" s="16" t="s">
        <v>209</v>
      </c>
      <c r="D115" s="37" t="s">
        <v>240</v>
      </c>
      <c r="E115" s="65">
        <f>SUM(F115:I115)</f>
        <v>0</v>
      </c>
      <c r="F115" s="116"/>
      <c r="G115" s="116"/>
      <c r="H115" s="116"/>
      <c r="I115" s="116"/>
      <c r="J115" s="116"/>
      <c r="K115" s="116"/>
      <c r="L115" s="117"/>
    </row>
    <row r="116" spans="1:12" ht="30" customHeight="1">
      <c r="A116" s="52"/>
      <c r="B116" s="162" t="s">
        <v>241</v>
      </c>
      <c r="C116" s="162"/>
      <c r="D116" s="49" t="s">
        <v>242</v>
      </c>
      <c r="E116" s="68">
        <f>SUM(E117:E119)</f>
        <v>0</v>
      </c>
      <c r="F116" s="68">
        <f aca="true" t="shared" si="34" ref="F116:L116">SUM(F117:F119)</f>
        <v>0</v>
      </c>
      <c r="G116" s="68">
        <f t="shared" si="34"/>
        <v>0</v>
      </c>
      <c r="H116" s="68">
        <f t="shared" si="34"/>
        <v>0</v>
      </c>
      <c r="I116" s="68">
        <f t="shared" si="34"/>
        <v>0</v>
      </c>
      <c r="J116" s="68">
        <f t="shared" si="34"/>
        <v>0</v>
      </c>
      <c r="K116" s="68">
        <f t="shared" si="34"/>
        <v>0</v>
      </c>
      <c r="L116" s="69">
        <f t="shared" si="34"/>
        <v>0</v>
      </c>
    </row>
    <row r="117" spans="1:12" ht="18" customHeight="1">
      <c r="A117" s="52"/>
      <c r="B117" s="40"/>
      <c r="C117" s="16" t="s">
        <v>205</v>
      </c>
      <c r="D117" s="37" t="s">
        <v>243</v>
      </c>
      <c r="E117" s="65">
        <f>SUM(F117:I117)</f>
        <v>0</v>
      </c>
      <c r="F117" s="116"/>
      <c r="G117" s="116"/>
      <c r="H117" s="116"/>
      <c r="I117" s="116"/>
      <c r="J117" s="116"/>
      <c r="K117" s="116"/>
      <c r="L117" s="117"/>
    </row>
    <row r="118" spans="1:12" ht="18" customHeight="1">
      <c r="A118" s="52"/>
      <c r="B118" s="40"/>
      <c r="C118" s="16" t="s">
        <v>207</v>
      </c>
      <c r="D118" s="37" t="s">
        <v>244</v>
      </c>
      <c r="E118" s="65">
        <f>SUM(F118:I118)</f>
        <v>0</v>
      </c>
      <c r="F118" s="116"/>
      <c r="G118" s="116"/>
      <c r="H118" s="116"/>
      <c r="I118" s="116"/>
      <c r="J118" s="116"/>
      <c r="K118" s="116"/>
      <c r="L118" s="117"/>
    </row>
    <row r="119" spans="1:12" ht="18" customHeight="1">
      <c r="A119" s="52"/>
      <c r="B119" s="40"/>
      <c r="C119" s="16" t="s">
        <v>209</v>
      </c>
      <c r="D119" s="37" t="s">
        <v>245</v>
      </c>
      <c r="E119" s="65">
        <f>SUM(F119:I119)</f>
        <v>0</v>
      </c>
      <c r="F119" s="116"/>
      <c r="G119" s="116"/>
      <c r="H119" s="116"/>
      <c r="I119" s="116"/>
      <c r="J119" s="116"/>
      <c r="K119" s="116"/>
      <c r="L119" s="117"/>
    </row>
    <row r="120" spans="1:12" ht="30" customHeight="1">
      <c r="A120" s="52"/>
      <c r="B120" s="162" t="s">
        <v>246</v>
      </c>
      <c r="C120" s="162"/>
      <c r="D120" s="49" t="s">
        <v>247</v>
      </c>
      <c r="E120" s="68">
        <f>SUM(E121:E123)</f>
        <v>0</v>
      </c>
      <c r="F120" s="68">
        <f aca="true" t="shared" si="35" ref="F120:L120">SUM(F121:F123)</f>
        <v>0</v>
      </c>
      <c r="G120" s="68">
        <f t="shared" si="35"/>
        <v>0</v>
      </c>
      <c r="H120" s="68">
        <f t="shared" si="35"/>
        <v>0</v>
      </c>
      <c r="I120" s="68">
        <f t="shared" si="35"/>
        <v>0</v>
      </c>
      <c r="J120" s="68">
        <f t="shared" si="35"/>
        <v>0</v>
      </c>
      <c r="K120" s="68">
        <f t="shared" si="35"/>
        <v>0</v>
      </c>
      <c r="L120" s="69">
        <f t="shared" si="35"/>
        <v>0</v>
      </c>
    </row>
    <row r="121" spans="1:12" ht="18" customHeight="1">
      <c r="A121" s="52"/>
      <c r="B121" s="40"/>
      <c r="C121" s="16" t="s">
        <v>205</v>
      </c>
      <c r="D121" s="37" t="s">
        <v>248</v>
      </c>
      <c r="E121" s="65">
        <f>SUM(F121:I121)</f>
        <v>0</v>
      </c>
      <c r="F121" s="116"/>
      <c r="G121" s="116"/>
      <c r="H121" s="116"/>
      <c r="I121" s="116"/>
      <c r="J121" s="116"/>
      <c r="K121" s="116"/>
      <c r="L121" s="117"/>
    </row>
    <row r="122" spans="1:12" ht="18" customHeight="1">
      <c r="A122" s="52"/>
      <c r="B122" s="40"/>
      <c r="C122" s="16" t="s">
        <v>207</v>
      </c>
      <c r="D122" s="37" t="s">
        <v>249</v>
      </c>
      <c r="E122" s="65">
        <f>SUM(F122:I122)</f>
        <v>0</v>
      </c>
      <c r="F122" s="116"/>
      <c r="G122" s="116"/>
      <c r="H122" s="116"/>
      <c r="I122" s="116"/>
      <c r="J122" s="116"/>
      <c r="K122" s="116"/>
      <c r="L122" s="117"/>
    </row>
    <row r="123" spans="1:12" ht="18" customHeight="1">
      <c r="A123" s="52"/>
      <c r="B123" s="40"/>
      <c r="C123" s="16" t="s">
        <v>209</v>
      </c>
      <c r="D123" s="37" t="s">
        <v>250</v>
      </c>
      <c r="E123" s="65">
        <f>SUM(F123:I123)</f>
        <v>0</v>
      </c>
      <c r="F123" s="116"/>
      <c r="G123" s="116"/>
      <c r="H123" s="116"/>
      <c r="I123" s="116"/>
      <c r="J123" s="116"/>
      <c r="K123" s="116"/>
      <c r="L123" s="117"/>
    </row>
    <row r="124" spans="1:12" ht="33" customHeight="1">
      <c r="A124" s="52"/>
      <c r="B124" s="162" t="s">
        <v>251</v>
      </c>
      <c r="C124" s="162"/>
      <c r="D124" s="49" t="s">
        <v>252</v>
      </c>
      <c r="E124" s="68">
        <f>SUM(E125:E127)</f>
        <v>0</v>
      </c>
      <c r="F124" s="68">
        <f aca="true" t="shared" si="36" ref="F124:L124">SUM(F125:F127)</f>
        <v>0</v>
      </c>
      <c r="G124" s="68">
        <f t="shared" si="36"/>
        <v>0</v>
      </c>
      <c r="H124" s="68">
        <f t="shared" si="36"/>
        <v>0</v>
      </c>
      <c r="I124" s="68">
        <f t="shared" si="36"/>
        <v>0</v>
      </c>
      <c r="J124" s="68">
        <f t="shared" si="36"/>
        <v>0</v>
      </c>
      <c r="K124" s="68">
        <f t="shared" si="36"/>
        <v>0</v>
      </c>
      <c r="L124" s="69">
        <f t="shared" si="36"/>
        <v>0</v>
      </c>
    </row>
    <row r="125" spans="1:12" ht="18" customHeight="1">
      <c r="A125" s="52"/>
      <c r="B125" s="40"/>
      <c r="C125" s="16" t="s">
        <v>205</v>
      </c>
      <c r="D125" s="37" t="s">
        <v>253</v>
      </c>
      <c r="E125" s="65">
        <f>SUM(F125:I125)</f>
        <v>0</v>
      </c>
      <c r="F125" s="116"/>
      <c r="G125" s="116"/>
      <c r="H125" s="116"/>
      <c r="I125" s="116"/>
      <c r="J125" s="116"/>
      <c r="K125" s="116"/>
      <c r="L125" s="117"/>
    </row>
    <row r="126" spans="1:12" ht="18" customHeight="1">
      <c r="A126" s="52"/>
      <c r="B126" s="40"/>
      <c r="C126" s="16" t="s">
        <v>207</v>
      </c>
      <c r="D126" s="37" t="s">
        <v>254</v>
      </c>
      <c r="E126" s="65">
        <f>SUM(F126:I126)</f>
        <v>0</v>
      </c>
      <c r="F126" s="116"/>
      <c r="G126" s="116"/>
      <c r="H126" s="116"/>
      <c r="I126" s="116"/>
      <c r="J126" s="116"/>
      <c r="K126" s="116"/>
      <c r="L126" s="117"/>
    </row>
    <row r="127" spans="1:12" ht="18" customHeight="1">
      <c r="A127" s="52"/>
      <c r="B127" s="40"/>
      <c r="C127" s="16" t="s">
        <v>255</v>
      </c>
      <c r="D127" s="37" t="s">
        <v>256</v>
      </c>
      <c r="E127" s="65">
        <f>SUM(F127:I127)</f>
        <v>0</v>
      </c>
      <c r="F127" s="116"/>
      <c r="G127" s="116"/>
      <c r="H127" s="116"/>
      <c r="I127" s="116"/>
      <c r="J127" s="116"/>
      <c r="K127" s="116"/>
      <c r="L127" s="117"/>
    </row>
    <row r="128" spans="1:12" s="29" customFormat="1" ht="29.25" customHeight="1">
      <c r="A128" s="53"/>
      <c r="B128" s="178" t="s">
        <v>257</v>
      </c>
      <c r="C128" s="178"/>
      <c r="D128" s="49" t="s">
        <v>258</v>
      </c>
      <c r="E128" s="68">
        <f>SUM(E129:E131)</f>
        <v>0</v>
      </c>
      <c r="F128" s="68">
        <f aca="true" t="shared" si="37" ref="F128:L128">SUM(F129:F131)</f>
        <v>0</v>
      </c>
      <c r="G128" s="68">
        <f t="shared" si="37"/>
        <v>0</v>
      </c>
      <c r="H128" s="68">
        <f t="shared" si="37"/>
        <v>0</v>
      </c>
      <c r="I128" s="68">
        <f t="shared" si="37"/>
        <v>0</v>
      </c>
      <c r="J128" s="68">
        <f t="shared" si="37"/>
        <v>0</v>
      </c>
      <c r="K128" s="68">
        <f t="shared" si="37"/>
        <v>0</v>
      </c>
      <c r="L128" s="69">
        <f t="shared" si="37"/>
        <v>0</v>
      </c>
    </row>
    <row r="129" spans="1:12" ht="18" customHeight="1">
      <c r="A129" s="52"/>
      <c r="B129" s="40"/>
      <c r="C129" s="16" t="s">
        <v>205</v>
      </c>
      <c r="D129" s="37" t="s">
        <v>259</v>
      </c>
      <c r="E129" s="65">
        <f>SUM(F129:I129)</f>
        <v>0</v>
      </c>
      <c r="F129" s="116"/>
      <c r="G129" s="116"/>
      <c r="H129" s="116"/>
      <c r="I129" s="116"/>
      <c r="J129" s="116"/>
      <c r="K129" s="116"/>
      <c r="L129" s="117"/>
    </row>
    <row r="130" spans="1:12" ht="18" customHeight="1">
      <c r="A130" s="52"/>
      <c r="B130" s="40"/>
      <c r="C130" s="16" t="s">
        <v>207</v>
      </c>
      <c r="D130" s="37" t="s">
        <v>260</v>
      </c>
      <c r="E130" s="65">
        <f>SUM(F130:I130)</f>
        <v>0</v>
      </c>
      <c r="F130" s="116"/>
      <c r="G130" s="116"/>
      <c r="H130" s="116"/>
      <c r="I130" s="116"/>
      <c r="J130" s="116"/>
      <c r="K130" s="116"/>
      <c r="L130" s="117"/>
    </row>
    <row r="131" spans="1:12" ht="18" customHeight="1">
      <c r="A131" s="52"/>
      <c r="B131" s="40"/>
      <c r="C131" s="16" t="s">
        <v>255</v>
      </c>
      <c r="D131" s="37" t="s">
        <v>261</v>
      </c>
      <c r="E131" s="65">
        <f>SUM(F131:I131)</f>
        <v>0</v>
      </c>
      <c r="F131" s="116"/>
      <c r="G131" s="116"/>
      <c r="H131" s="116"/>
      <c r="I131" s="116"/>
      <c r="J131" s="116"/>
      <c r="K131" s="116"/>
      <c r="L131" s="117"/>
    </row>
    <row r="132" spans="1:12" ht="27" customHeight="1">
      <c r="A132" s="52"/>
      <c r="B132" s="179" t="s">
        <v>262</v>
      </c>
      <c r="C132" s="179"/>
      <c r="D132" s="49" t="s">
        <v>263</v>
      </c>
      <c r="E132" s="68">
        <f>SUM(E133:E134)</f>
        <v>0</v>
      </c>
      <c r="F132" s="68">
        <f aca="true" t="shared" si="38" ref="F132:L132">SUM(F133:F134)</f>
        <v>0</v>
      </c>
      <c r="G132" s="68">
        <f t="shared" si="38"/>
        <v>0</v>
      </c>
      <c r="H132" s="68">
        <f t="shared" si="38"/>
        <v>0</v>
      </c>
      <c r="I132" s="68">
        <f t="shared" si="38"/>
        <v>0</v>
      </c>
      <c r="J132" s="68">
        <f t="shared" si="38"/>
        <v>0</v>
      </c>
      <c r="K132" s="68">
        <f t="shared" si="38"/>
        <v>0</v>
      </c>
      <c r="L132" s="69">
        <f t="shared" si="38"/>
        <v>0</v>
      </c>
    </row>
    <row r="133" spans="1:12" ht="18" customHeight="1">
      <c r="A133" s="52"/>
      <c r="B133" s="54"/>
      <c r="C133" s="16" t="s">
        <v>205</v>
      </c>
      <c r="D133" s="37" t="s">
        <v>264</v>
      </c>
      <c r="E133" s="65">
        <f>SUM(F133:I133)</f>
        <v>0</v>
      </c>
      <c r="F133" s="116"/>
      <c r="G133" s="116"/>
      <c r="H133" s="116"/>
      <c r="I133" s="116"/>
      <c r="J133" s="116"/>
      <c r="K133" s="116"/>
      <c r="L133" s="117"/>
    </row>
    <row r="134" spans="1:12" ht="18" customHeight="1">
      <c r="A134" s="52"/>
      <c r="B134" s="54"/>
      <c r="C134" s="16" t="s">
        <v>207</v>
      </c>
      <c r="D134" s="37" t="s">
        <v>265</v>
      </c>
      <c r="E134" s="65">
        <f>SUM(F134:I134)</f>
        <v>0</v>
      </c>
      <c r="F134" s="116"/>
      <c r="G134" s="116"/>
      <c r="H134" s="116"/>
      <c r="I134" s="116"/>
      <c r="J134" s="116"/>
      <c r="K134" s="116"/>
      <c r="L134" s="117"/>
    </row>
    <row r="135" spans="1:12" ht="32.25" customHeight="1">
      <c r="A135" s="55"/>
      <c r="B135" s="180" t="s">
        <v>266</v>
      </c>
      <c r="C135" s="181"/>
      <c r="D135" s="49" t="s">
        <v>267</v>
      </c>
      <c r="E135" s="68">
        <f>SUM(E136:E138)</f>
        <v>0</v>
      </c>
      <c r="F135" s="68">
        <f aca="true" t="shared" si="39" ref="F135:L135">SUM(F136:F138)</f>
        <v>0</v>
      </c>
      <c r="G135" s="68">
        <f t="shared" si="39"/>
        <v>0</v>
      </c>
      <c r="H135" s="68">
        <f t="shared" si="39"/>
        <v>0</v>
      </c>
      <c r="I135" s="68">
        <f t="shared" si="39"/>
        <v>0</v>
      </c>
      <c r="J135" s="68">
        <f t="shared" si="39"/>
        <v>0</v>
      </c>
      <c r="K135" s="68">
        <f t="shared" si="39"/>
        <v>0</v>
      </c>
      <c r="L135" s="69">
        <f t="shared" si="39"/>
        <v>0</v>
      </c>
    </row>
    <row r="136" spans="1:12" ht="18" customHeight="1">
      <c r="A136" s="55"/>
      <c r="B136" s="56"/>
      <c r="C136" s="31" t="s">
        <v>205</v>
      </c>
      <c r="D136" s="49" t="s">
        <v>268</v>
      </c>
      <c r="E136" s="65">
        <f>SUM(F136:I136)</f>
        <v>0</v>
      </c>
      <c r="F136" s="114"/>
      <c r="G136" s="114"/>
      <c r="H136" s="114"/>
      <c r="I136" s="114"/>
      <c r="J136" s="114"/>
      <c r="K136" s="114"/>
      <c r="L136" s="115"/>
    </row>
    <row r="137" spans="1:12" ht="18" customHeight="1">
      <c r="A137" s="55"/>
      <c r="B137" s="56"/>
      <c r="C137" s="31" t="s">
        <v>207</v>
      </c>
      <c r="D137" s="49" t="s">
        <v>269</v>
      </c>
      <c r="E137" s="65">
        <f>SUM(F137:I137)</f>
        <v>0</v>
      </c>
      <c r="F137" s="114"/>
      <c r="G137" s="114"/>
      <c r="H137" s="114"/>
      <c r="I137" s="114"/>
      <c r="J137" s="114"/>
      <c r="K137" s="114"/>
      <c r="L137" s="115"/>
    </row>
    <row r="138" spans="1:12" ht="18" customHeight="1">
      <c r="A138" s="55"/>
      <c r="B138" s="56"/>
      <c r="C138" s="31" t="s">
        <v>270</v>
      </c>
      <c r="D138" s="49" t="s">
        <v>271</v>
      </c>
      <c r="E138" s="65">
        <f>SUM(F138:I138)</f>
        <v>0</v>
      </c>
      <c r="F138" s="114"/>
      <c r="G138" s="114"/>
      <c r="H138" s="114"/>
      <c r="I138" s="114"/>
      <c r="J138" s="114"/>
      <c r="K138" s="114"/>
      <c r="L138" s="115"/>
    </row>
    <row r="139" spans="1:12" ht="29.25" customHeight="1">
      <c r="A139" s="55"/>
      <c r="B139" s="180" t="s">
        <v>272</v>
      </c>
      <c r="C139" s="181"/>
      <c r="D139" s="49" t="s">
        <v>273</v>
      </c>
      <c r="E139" s="68">
        <f>SUM(E140:E142)</f>
        <v>0</v>
      </c>
      <c r="F139" s="68">
        <f aca="true" t="shared" si="40" ref="F139:L139">SUM(F140:F142)</f>
        <v>0</v>
      </c>
      <c r="G139" s="68">
        <f t="shared" si="40"/>
        <v>0</v>
      </c>
      <c r="H139" s="68">
        <f t="shared" si="40"/>
        <v>0</v>
      </c>
      <c r="I139" s="68">
        <f t="shared" si="40"/>
        <v>0</v>
      </c>
      <c r="J139" s="68">
        <f t="shared" si="40"/>
        <v>0</v>
      </c>
      <c r="K139" s="68">
        <f t="shared" si="40"/>
        <v>0</v>
      </c>
      <c r="L139" s="69">
        <f t="shared" si="40"/>
        <v>0</v>
      </c>
    </row>
    <row r="140" spans="1:12" ht="18" customHeight="1">
      <c r="A140" s="55"/>
      <c r="B140" s="56"/>
      <c r="C140" s="31" t="s">
        <v>205</v>
      </c>
      <c r="D140" s="49" t="s">
        <v>274</v>
      </c>
      <c r="E140" s="65">
        <f>SUM(F140:I140)</f>
        <v>0</v>
      </c>
      <c r="F140" s="114"/>
      <c r="G140" s="114"/>
      <c r="H140" s="114"/>
      <c r="I140" s="114"/>
      <c r="J140" s="114"/>
      <c r="K140" s="114"/>
      <c r="L140" s="115"/>
    </row>
    <row r="141" spans="1:12" ht="18" customHeight="1">
      <c r="A141" s="55"/>
      <c r="B141" s="56"/>
      <c r="C141" s="31" t="s">
        <v>207</v>
      </c>
      <c r="D141" s="49" t="s">
        <v>275</v>
      </c>
      <c r="E141" s="65">
        <f>SUM(F141:I141)</f>
        <v>0</v>
      </c>
      <c r="F141" s="114"/>
      <c r="G141" s="114"/>
      <c r="H141" s="114"/>
      <c r="I141" s="114"/>
      <c r="J141" s="114"/>
      <c r="K141" s="114"/>
      <c r="L141" s="115"/>
    </row>
    <row r="142" spans="1:12" ht="18" customHeight="1">
      <c r="A142" s="55"/>
      <c r="B142" s="56"/>
      <c r="C142" s="31" t="s">
        <v>270</v>
      </c>
      <c r="D142" s="49" t="s">
        <v>276</v>
      </c>
      <c r="E142" s="65">
        <f>SUM(F142:I142)</f>
        <v>0</v>
      </c>
      <c r="F142" s="114"/>
      <c r="G142" s="114"/>
      <c r="H142" s="114"/>
      <c r="I142" s="114"/>
      <c r="J142" s="114"/>
      <c r="K142" s="114"/>
      <c r="L142" s="115"/>
    </row>
    <row r="143" spans="1:12" s="57" customFormat="1" ht="33" customHeight="1">
      <c r="A143" s="182" t="s">
        <v>277</v>
      </c>
      <c r="B143" s="170"/>
      <c r="C143" s="171"/>
      <c r="D143" s="80" t="s">
        <v>278</v>
      </c>
      <c r="E143" s="81">
        <f>E144+E188</f>
        <v>25419</v>
      </c>
      <c r="F143" s="81">
        <f aca="true" t="shared" si="41" ref="F143:L143">F144+F188</f>
        <v>6337</v>
      </c>
      <c r="G143" s="81">
        <f t="shared" si="41"/>
        <v>6258</v>
      </c>
      <c r="H143" s="81">
        <f t="shared" si="41"/>
        <v>5972</v>
      </c>
      <c r="I143" s="81">
        <f t="shared" si="41"/>
        <v>6852</v>
      </c>
      <c r="J143" s="81">
        <f t="shared" si="41"/>
        <v>24840</v>
      </c>
      <c r="K143" s="81">
        <f t="shared" si="41"/>
        <v>25530</v>
      </c>
      <c r="L143" s="82">
        <f t="shared" si="41"/>
        <v>26380</v>
      </c>
    </row>
    <row r="144" spans="1:12" ht="18" customHeight="1">
      <c r="A144" s="12" t="s">
        <v>55</v>
      </c>
      <c r="B144" s="13"/>
      <c r="C144" s="14"/>
      <c r="D144" s="17" t="s">
        <v>56</v>
      </c>
      <c r="E144" s="63">
        <f>E145+E150</f>
        <v>23842</v>
      </c>
      <c r="F144" s="63">
        <f aca="true" t="shared" si="42" ref="F144:L144">F145+F150</f>
        <v>5837</v>
      </c>
      <c r="G144" s="63">
        <f t="shared" si="42"/>
        <v>6134</v>
      </c>
      <c r="H144" s="63">
        <f t="shared" si="42"/>
        <v>5924</v>
      </c>
      <c r="I144" s="63">
        <f t="shared" si="42"/>
        <v>5947</v>
      </c>
      <c r="J144" s="63">
        <f t="shared" si="42"/>
        <v>24200</v>
      </c>
      <c r="K144" s="63">
        <f t="shared" si="42"/>
        <v>24859</v>
      </c>
      <c r="L144" s="64">
        <f t="shared" si="42"/>
        <v>25685</v>
      </c>
    </row>
    <row r="145" spans="1:12" ht="18" customHeight="1">
      <c r="A145" s="12" t="s">
        <v>57</v>
      </c>
      <c r="B145" s="13"/>
      <c r="C145" s="14"/>
      <c r="D145" s="17" t="s">
        <v>58</v>
      </c>
      <c r="E145" s="63">
        <f>E146</f>
        <v>0</v>
      </c>
      <c r="F145" s="63">
        <f aca="true" t="shared" si="43" ref="F145:L146">F146</f>
        <v>0</v>
      </c>
      <c r="G145" s="63">
        <f t="shared" si="43"/>
        <v>0</v>
      </c>
      <c r="H145" s="63">
        <f t="shared" si="43"/>
        <v>0</v>
      </c>
      <c r="I145" s="63">
        <f t="shared" si="43"/>
        <v>0</v>
      </c>
      <c r="J145" s="63">
        <f t="shared" si="43"/>
        <v>0</v>
      </c>
      <c r="K145" s="63">
        <f t="shared" si="43"/>
        <v>0</v>
      </c>
      <c r="L145" s="64">
        <f t="shared" si="43"/>
        <v>0</v>
      </c>
    </row>
    <row r="146" spans="1:12" ht="18" customHeight="1">
      <c r="A146" s="12" t="s">
        <v>59</v>
      </c>
      <c r="B146" s="13"/>
      <c r="C146" s="14"/>
      <c r="D146" s="17" t="s">
        <v>60</v>
      </c>
      <c r="E146" s="63">
        <f>E147</f>
        <v>0</v>
      </c>
      <c r="F146" s="63">
        <f t="shared" si="43"/>
        <v>0</v>
      </c>
      <c r="G146" s="63">
        <f t="shared" si="43"/>
        <v>0</v>
      </c>
      <c r="H146" s="63">
        <f t="shared" si="43"/>
        <v>0</v>
      </c>
      <c r="I146" s="63">
        <f t="shared" si="43"/>
        <v>0</v>
      </c>
      <c r="J146" s="63">
        <f t="shared" si="43"/>
        <v>0</v>
      </c>
      <c r="K146" s="63">
        <f t="shared" si="43"/>
        <v>0</v>
      </c>
      <c r="L146" s="64">
        <f t="shared" si="43"/>
        <v>0</v>
      </c>
    </row>
    <row r="147" spans="1:12" ht="18" customHeight="1">
      <c r="A147" s="18" t="s">
        <v>61</v>
      </c>
      <c r="B147" s="19"/>
      <c r="C147" s="19"/>
      <c r="D147" s="17" t="s">
        <v>62</v>
      </c>
      <c r="E147" s="63">
        <f>SUM(E148:E149)</f>
        <v>0</v>
      </c>
      <c r="F147" s="63">
        <f aca="true" t="shared" si="44" ref="F147:L147">SUM(F148:F149)</f>
        <v>0</v>
      </c>
      <c r="G147" s="63">
        <f t="shared" si="44"/>
        <v>0</v>
      </c>
      <c r="H147" s="63">
        <f t="shared" si="44"/>
        <v>0</v>
      </c>
      <c r="I147" s="63">
        <f t="shared" si="44"/>
        <v>0</v>
      </c>
      <c r="J147" s="63">
        <f t="shared" si="44"/>
        <v>0</v>
      </c>
      <c r="K147" s="63">
        <f t="shared" si="44"/>
        <v>0</v>
      </c>
      <c r="L147" s="64">
        <f t="shared" si="44"/>
        <v>0</v>
      </c>
    </row>
    <row r="148" spans="1:12" ht="18" customHeight="1">
      <c r="A148" s="12"/>
      <c r="B148" s="20" t="s">
        <v>63</v>
      </c>
      <c r="C148" s="21"/>
      <c r="D148" s="15" t="s">
        <v>64</v>
      </c>
      <c r="E148" s="65">
        <f>SUM(F148:I148)</f>
        <v>0</v>
      </c>
      <c r="F148" s="110"/>
      <c r="G148" s="110"/>
      <c r="H148" s="110"/>
      <c r="I148" s="110"/>
      <c r="J148" s="110"/>
      <c r="K148" s="110"/>
      <c r="L148" s="111"/>
    </row>
    <row r="149" spans="1:12" ht="18" customHeight="1">
      <c r="A149" s="12"/>
      <c r="B149" s="20" t="s">
        <v>65</v>
      </c>
      <c r="C149" s="21"/>
      <c r="D149" s="15" t="s">
        <v>66</v>
      </c>
      <c r="E149" s="65">
        <f>SUM(F149:I149)</f>
        <v>0</v>
      </c>
      <c r="F149" s="110"/>
      <c r="G149" s="110"/>
      <c r="H149" s="110"/>
      <c r="I149" s="110"/>
      <c r="J149" s="110"/>
      <c r="K149" s="110"/>
      <c r="L149" s="111"/>
    </row>
    <row r="150" spans="1:12" ht="18" customHeight="1">
      <c r="A150" s="22" t="s">
        <v>67</v>
      </c>
      <c r="B150" s="23"/>
      <c r="C150" s="16"/>
      <c r="D150" s="17" t="s">
        <v>68</v>
      </c>
      <c r="E150" s="63">
        <f>E151+E162</f>
        <v>23842</v>
      </c>
      <c r="F150" s="63">
        <f aca="true" t="shared" si="45" ref="F150:L150">F151+F162</f>
        <v>5837</v>
      </c>
      <c r="G150" s="63">
        <f t="shared" si="45"/>
        <v>6134</v>
      </c>
      <c r="H150" s="63">
        <f t="shared" si="45"/>
        <v>5924</v>
      </c>
      <c r="I150" s="63">
        <f t="shared" si="45"/>
        <v>5947</v>
      </c>
      <c r="J150" s="63">
        <f t="shared" si="45"/>
        <v>24200</v>
      </c>
      <c r="K150" s="63">
        <f t="shared" si="45"/>
        <v>24859</v>
      </c>
      <c r="L150" s="64">
        <f t="shared" si="45"/>
        <v>25685</v>
      </c>
    </row>
    <row r="151" spans="1:12" ht="18" customHeight="1">
      <c r="A151" s="18" t="s">
        <v>69</v>
      </c>
      <c r="B151" s="16"/>
      <c r="C151" s="24"/>
      <c r="D151" s="17" t="s">
        <v>70</v>
      </c>
      <c r="E151" s="63">
        <f>E152+E160</f>
        <v>0</v>
      </c>
      <c r="F151" s="63">
        <f aca="true" t="shared" si="46" ref="F151:L151">F152+F160</f>
        <v>0</v>
      </c>
      <c r="G151" s="63">
        <f t="shared" si="46"/>
        <v>0</v>
      </c>
      <c r="H151" s="63">
        <f t="shared" si="46"/>
        <v>0</v>
      </c>
      <c r="I151" s="63">
        <f t="shared" si="46"/>
        <v>0</v>
      </c>
      <c r="J151" s="63">
        <f t="shared" si="46"/>
        <v>0</v>
      </c>
      <c r="K151" s="63">
        <f t="shared" si="46"/>
        <v>0</v>
      </c>
      <c r="L151" s="64">
        <f t="shared" si="46"/>
        <v>0</v>
      </c>
    </row>
    <row r="152" spans="1:12" ht="18" customHeight="1">
      <c r="A152" s="18" t="s">
        <v>71</v>
      </c>
      <c r="B152" s="21"/>
      <c r="C152" s="24"/>
      <c r="D152" s="17" t="s">
        <v>72</v>
      </c>
      <c r="E152" s="63">
        <f>E153+E155+E158+E159</f>
        <v>0</v>
      </c>
      <c r="F152" s="63">
        <f aca="true" t="shared" si="47" ref="F152:L152">F153+F155+F158+F159</f>
        <v>0</v>
      </c>
      <c r="G152" s="63">
        <f t="shared" si="47"/>
        <v>0</v>
      </c>
      <c r="H152" s="63">
        <f t="shared" si="47"/>
        <v>0</v>
      </c>
      <c r="I152" s="63">
        <f t="shared" si="47"/>
        <v>0</v>
      </c>
      <c r="J152" s="63">
        <f t="shared" si="47"/>
        <v>0</v>
      </c>
      <c r="K152" s="63">
        <f t="shared" si="47"/>
        <v>0</v>
      </c>
      <c r="L152" s="64">
        <f t="shared" si="47"/>
        <v>0</v>
      </c>
    </row>
    <row r="153" spans="1:12" ht="18" customHeight="1">
      <c r="A153" s="25"/>
      <c r="B153" s="20" t="s">
        <v>73</v>
      </c>
      <c r="C153" s="21"/>
      <c r="D153" s="26" t="s">
        <v>74</v>
      </c>
      <c r="E153" s="65">
        <f>E154</f>
        <v>0</v>
      </c>
      <c r="F153" s="65">
        <f aca="true" t="shared" si="48" ref="F153:L153">F154</f>
        <v>0</v>
      </c>
      <c r="G153" s="65">
        <f t="shared" si="48"/>
        <v>0</v>
      </c>
      <c r="H153" s="65">
        <f t="shared" si="48"/>
        <v>0</v>
      </c>
      <c r="I153" s="65">
        <f t="shared" si="48"/>
        <v>0</v>
      </c>
      <c r="J153" s="65">
        <f t="shared" si="48"/>
        <v>0</v>
      </c>
      <c r="K153" s="65">
        <f t="shared" si="48"/>
        <v>0</v>
      </c>
      <c r="L153" s="66">
        <f t="shared" si="48"/>
        <v>0</v>
      </c>
    </row>
    <row r="154" spans="1:12" s="124" customFormat="1" ht="33.75" customHeight="1">
      <c r="A154" s="120"/>
      <c r="B154" s="121"/>
      <c r="C154" s="122" t="s">
        <v>75</v>
      </c>
      <c r="D154" s="123" t="s">
        <v>76</v>
      </c>
      <c r="E154" s="65">
        <f>SUM(F154:I154)</f>
        <v>0</v>
      </c>
      <c r="F154" s="126"/>
      <c r="G154" s="126"/>
      <c r="H154" s="126"/>
      <c r="I154" s="126"/>
      <c r="J154" s="126"/>
      <c r="K154" s="126"/>
      <c r="L154" s="127"/>
    </row>
    <row r="155" spans="1:12" ht="18.75" customHeight="1">
      <c r="A155" s="25"/>
      <c r="B155" s="20" t="s">
        <v>77</v>
      </c>
      <c r="C155" s="21"/>
      <c r="D155" s="15" t="s">
        <v>78</v>
      </c>
      <c r="E155" s="65">
        <f>SUM(E156:E157)</f>
        <v>0</v>
      </c>
      <c r="F155" s="65">
        <f aca="true" t="shared" si="49" ref="F155:L155">SUM(F156:F157)</f>
        <v>0</v>
      </c>
      <c r="G155" s="65">
        <f t="shared" si="49"/>
        <v>0</v>
      </c>
      <c r="H155" s="65">
        <f t="shared" si="49"/>
        <v>0</v>
      </c>
      <c r="I155" s="65">
        <f t="shared" si="49"/>
        <v>0</v>
      </c>
      <c r="J155" s="65">
        <f t="shared" si="49"/>
        <v>0</v>
      </c>
      <c r="K155" s="65">
        <f t="shared" si="49"/>
        <v>0</v>
      </c>
      <c r="L155" s="66">
        <f t="shared" si="49"/>
        <v>0</v>
      </c>
    </row>
    <row r="156" spans="1:12" ht="18.75" customHeight="1">
      <c r="A156" s="25"/>
      <c r="B156" s="20"/>
      <c r="C156" s="21" t="s">
        <v>79</v>
      </c>
      <c r="D156" s="15" t="s">
        <v>80</v>
      </c>
      <c r="E156" s="65">
        <f>SUM(F156:I156)</f>
        <v>0</v>
      </c>
      <c r="F156" s="110"/>
      <c r="G156" s="110"/>
      <c r="H156" s="110"/>
      <c r="I156" s="110"/>
      <c r="J156" s="110"/>
      <c r="K156" s="110"/>
      <c r="L156" s="111"/>
    </row>
    <row r="157" spans="1:12" s="34" customFormat="1" ht="26.25" customHeight="1">
      <c r="A157" s="30"/>
      <c r="B157" s="31"/>
      <c r="C157" s="32" t="s">
        <v>81</v>
      </c>
      <c r="D157" s="33" t="s">
        <v>82</v>
      </c>
      <c r="E157" s="65">
        <f>SUM(F157:I157)</f>
        <v>0</v>
      </c>
      <c r="F157" s="114"/>
      <c r="G157" s="114"/>
      <c r="H157" s="114"/>
      <c r="I157" s="114"/>
      <c r="J157" s="114"/>
      <c r="K157" s="114"/>
      <c r="L157" s="115"/>
    </row>
    <row r="158" spans="1:12" ht="18" customHeight="1">
      <c r="A158" s="22"/>
      <c r="B158" s="20" t="s">
        <v>83</v>
      </c>
      <c r="C158" s="21"/>
      <c r="D158" s="35" t="s">
        <v>84</v>
      </c>
      <c r="E158" s="65">
        <f>SUM(F158:I158)</f>
        <v>0</v>
      </c>
      <c r="F158" s="110"/>
      <c r="G158" s="110"/>
      <c r="H158" s="110"/>
      <c r="I158" s="110"/>
      <c r="J158" s="110"/>
      <c r="K158" s="110"/>
      <c r="L158" s="111"/>
    </row>
    <row r="159" spans="1:12" ht="18" customHeight="1">
      <c r="A159" s="22"/>
      <c r="B159" s="20" t="s">
        <v>85</v>
      </c>
      <c r="C159" s="21"/>
      <c r="D159" s="35" t="s">
        <v>86</v>
      </c>
      <c r="E159" s="65">
        <f>SUM(F159:I159)</f>
        <v>0</v>
      </c>
      <c r="F159" s="110"/>
      <c r="G159" s="110"/>
      <c r="H159" s="110"/>
      <c r="I159" s="110"/>
      <c r="J159" s="110"/>
      <c r="K159" s="110"/>
      <c r="L159" s="111"/>
    </row>
    <row r="160" spans="1:12" ht="18" customHeight="1">
      <c r="A160" s="22" t="s">
        <v>87</v>
      </c>
      <c r="B160" s="20"/>
      <c r="C160" s="21"/>
      <c r="D160" s="17" t="s">
        <v>88</v>
      </c>
      <c r="E160" s="63">
        <f>E161</f>
        <v>0</v>
      </c>
      <c r="F160" s="63">
        <f aca="true" t="shared" si="50" ref="F160:L160">F161</f>
        <v>0</v>
      </c>
      <c r="G160" s="63">
        <f t="shared" si="50"/>
        <v>0</v>
      </c>
      <c r="H160" s="63">
        <f t="shared" si="50"/>
        <v>0</v>
      </c>
      <c r="I160" s="63">
        <f t="shared" si="50"/>
        <v>0</v>
      </c>
      <c r="J160" s="63">
        <f t="shared" si="50"/>
        <v>0</v>
      </c>
      <c r="K160" s="63">
        <f t="shared" si="50"/>
        <v>0</v>
      </c>
      <c r="L160" s="64">
        <f t="shared" si="50"/>
        <v>0</v>
      </c>
    </row>
    <row r="161" spans="1:12" ht="14.25" customHeight="1">
      <c r="A161" s="22"/>
      <c r="B161" s="20" t="s">
        <v>89</v>
      </c>
      <c r="C161" s="21"/>
      <c r="D161" s="15" t="s">
        <v>90</v>
      </c>
      <c r="E161" s="65">
        <f>SUM(F161:I161)</f>
        <v>0</v>
      </c>
      <c r="F161" s="110"/>
      <c r="G161" s="110"/>
      <c r="H161" s="110"/>
      <c r="I161" s="110"/>
      <c r="J161" s="110"/>
      <c r="K161" s="110"/>
      <c r="L161" s="111"/>
    </row>
    <row r="162" spans="1:12" ht="33.75" customHeight="1">
      <c r="A162" s="155" t="s">
        <v>91</v>
      </c>
      <c r="B162" s="156"/>
      <c r="C162" s="157"/>
      <c r="D162" s="36" t="s">
        <v>92</v>
      </c>
      <c r="E162" s="63">
        <f>E163+E178+E180+E182+E184</f>
        <v>23842</v>
      </c>
      <c r="F162" s="63">
        <f aca="true" t="shared" si="51" ref="F162:L162">F163+F178+F180+F182+F184</f>
        <v>5837</v>
      </c>
      <c r="G162" s="63">
        <f t="shared" si="51"/>
        <v>6134</v>
      </c>
      <c r="H162" s="63">
        <f t="shared" si="51"/>
        <v>5924</v>
      </c>
      <c r="I162" s="63">
        <f t="shared" si="51"/>
        <v>5947</v>
      </c>
      <c r="J162" s="63">
        <f t="shared" si="51"/>
        <v>24200</v>
      </c>
      <c r="K162" s="63">
        <f t="shared" si="51"/>
        <v>24859</v>
      </c>
      <c r="L162" s="64">
        <f t="shared" si="51"/>
        <v>25685</v>
      </c>
    </row>
    <row r="163" spans="1:12" ht="44.25" customHeight="1">
      <c r="A163" s="158" t="s">
        <v>279</v>
      </c>
      <c r="B163" s="159"/>
      <c r="C163" s="159"/>
      <c r="D163" s="51" t="s">
        <v>94</v>
      </c>
      <c r="E163" s="63">
        <f>SUM(E164:E177)</f>
        <v>23642</v>
      </c>
      <c r="F163" s="63">
        <f aca="true" t="shared" si="52" ref="F163:L163">SUM(F164:F177)</f>
        <v>5837</v>
      </c>
      <c r="G163" s="63">
        <f t="shared" si="52"/>
        <v>6062</v>
      </c>
      <c r="H163" s="63">
        <f t="shared" si="52"/>
        <v>5924</v>
      </c>
      <c r="I163" s="63">
        <f t="shared" si="52"/>
        <v>5819</v>
      </c>
      <c r="J163" s="63">
        <f t="shared" si="52"/>
        <v>24200</v>
      </c>
      <c r="K163" s="63">
        <f t="shared" si="52"/>
        <v>24859</v>
      </c>
      <c r="L163" s="64">
        <f t="shared" si="52"/>
        <v>25685</v>
      </c>
    </row>
    <row r="164" spans="1:12" ht="18" customHeight="1">
      <c r="A164" s="25"/>
      <c r="B164" s="20" t="s">
        <v>95</v>
      </c>
      <c r="C164" s="21"/>
      <c r="D164" s="15" t="s">
        <v>96</v>
      </c>
      <c r="E164" s="65">
        <f aca="true" t="shared" si="53" ref="E164:E177">SUM(F164:I164)</f>
        <v>0</v>
      </c>
      <c r="F164" s="110"/>
      <c r="G164" s="110"/>
      <c r="H164" s="110"/>
      <c r="I164" s="110"/>
      <c r="J164" s="110"/>
      <c r="K164" s="110"/>
      <c r="L164" s="111"/>
    </row>
    <row r="165" spans="1:12" ht="18" customHeight="1">
      <c r="A165" s="25"/>
      <c r="B165" s="20" t="s">
        <v>97</v>
      </c>
      <c r="C165" s="21"/>
      <c r="D165" s="15" t="s">
        <v>98</v>
      </c>
      <c r="E165" s="65">
        <f t="shared" si="53"/>
        <v>280</v>
      </c>
      <c r="F165" s="110">
        <f>F35</f>
        <v>45</v>
      </c>
      <c r="G165" s="110">
        <f aca="true" t="shared" si="54" ref="G165:L165">G35</f>
        <v>150</v>
      </c>
      <c r="H165" s="110">
        <f t="shared" si="54"/>
        <v>50</v>
      </c>
      <c r="I165" s="110">
        <f t="shared" si="54"/>
        <v>35</v>
      </c>
      <c r="J165" s="110">
        <f t="shared" si="54"/>
        <v>290</v>
      </c>
      <c r="K165" s="110">
        <f t="shared" si="54"/>
        <v>295</v>
      </c>
      <c r="L165" s="110">
        <f t="shared" si="54"/>
        <v>305</v>
      </c>
    </row>
    <row r="166" spans="1:12" ht="18" customHeight="1">
      <c r="A166" s="25"/>
      <c r="B166" s="160" t="s">
        <v>99</v>
      </c>
      <c r="C166" s="133"/>
      <c r="D166" s="15" t="s">
        <v>100</v>
      </c>
      <c r="E166" s="65">
        <f t="shared" si="53"/>
        <v>0</v>
      </c>
      <c r="F166" s="110"/>
      <c r="G166" s="110"/>
      <c r="H166" s="110"/>
      <c r="I166" s="110"/>
      <c r="J166" s="110"/>
      <c r="K166" s="110"/>
      <c r="L166" s="111"/>
    </row>
    <row r="167" spans="1:12" ht="18" customHeight="1">
      <c r="A167" s="25"/>
      <c r="B167" s="20" t="s">
        <v>101</v>
      </c>
      <c r="C167" s="21"/>
      <c r="D167" s="15" t="s">
        <v>102</v>
      </c>
      <c r="E167" s="65">
        <f t="shared" si="53"/>
        <v>0</v>
      </c>
      <c r="F167" s="110"/>
      <c r="G167" s="110"/>
      <c r="H167" s="110"/>
      <c r="I167" s="110"/>
      <c r="J167" s="110"/>
      <c r="K167" s="110"/>
      <c r="L167" s="111"/>
    </row>
    <row r="168" spans="1:12" ht="18" customHeight="1">
      <c r="A168" s="38"/>
      <c r="B168" s="20" t="s">
        <v>103</v>
      </c>
      <c r="C168" s="21"/>
      <c r="D168" s="15" t="s">
        <v>104</v>
      </c>
      <c r="E168" s="65">
        <f t="shared" si="53"/>
        <v>0</v>
      </c>
      <c r="F168" s="110"/>
      <c r="G168" s="110"/>
      <c r="H168" s="110"/>
      <c r="I168" s="110"/>
      <c r="J168" s="110"/>
      <c r="K168" s="110"/>
      <c r="L168" s="111"/>
    </row>
    <row r="169" spans="1:12" ht="32.25" customHeight="1">
      <c r="A169" s="39"/>
      <c r="B169" s="161" t="s">
        <v>105</v>
      </c>
      <c r="C169" s="157"/>
      <c r="D169" s="15" t="s">
        <v>106</v>
      </c>
      <c r="E169" s="65">
        <f t="shared" si="53"/>
        <v>0</v>
      </c>
      <c r="F169" s="110"/>
      <c r="G169" s="110"/>
      <c r="H169" s="110"/>
      <c r="I169" s="110"/>
      <c r="J169" s="110"/>
      <c r="K169" s="110"/>
      <c r="L169" s="111"/>
    </row>
    <row r="170" spans="1:12" ht="27" customHeight="1">
      <c r="A170" s="39"/>
      <c r="B170" s="162" t="s">
        <v>107</v>
      </c>
      <c r="C170" s="162"/>
      <c r="D170" s="15" t="s">
        <v>108</v>
      </c>
      <c r="E170" s="65">
        <f t="shared" si="53"/>
        <v>0</v>
      </c>
      <c r="F170" s="110"/>
      <c r="G170" s="110"/>
      <c r="H170" s="110"/>
      <c r="I170" s="110"/>
      <c r="J170" s="110"/>
      <c r="K170" s="110"/>
      <c r="L170" s="111"/>
    </row>
    <row r="171" spans="1:12" ht="29.25" customHeight="1">
      <c r="A171" s="39"/>
      <c r="B171" s="161" t="s">
        <v>109</v>
      </c>
      <c r="C171" s="157"/>
      <c r="D171" s="15" t="s">
        <v>110</v>
      </c>
      <c r="E171" s="65">
        <f t="shared" si="53"/>
        <v>0</v>
      </c>
      <c r="F171" s="110"/>
      <c r="G171" s="110"/>
      <c r="H171" s="110"/>
      <c r="I171" s="110"/>
      <c r="J171" s="110"/>
      <c r="K171" s="110"/>
      <c r="L171" s="111"/>
    </row>
    <row r="172" spans="1:12" ht="18" customHeight="1">
      <c r="A172" s="39"/>
      <c r="B172" s="163" t="s">
        <v>111</v>
      </c>
      <c r="C172" s="164"/>
      <c r="D172" s="15" t="s">
        <v>112</v>
      </c>
      <c r="E172" s="65">
        <f t="shared" si="53"/>
        <v>0</v>
      </c>
      <c r="F172" s="110"/>
      <c r="G172" s="110"/>
      <c r="H172" s="110"/>
      <c r="I172" s="110"/>
      <c r="J172" s="110"/>
      <c r="K172" s="110"/>
      <c r="L172" s="111"/>
    </row>
    <row r="173" spans="1:12" ht="30.75" customHeight="1">
      <c r="A173" s="39"/>
      <c r="B173" s="161" t="s">
        <v>113</v>
      </c>
      <c r="C173" s="157"/>
      <c r="D173" s="15" t="s">
        <v>114</v>
      </c>
      <c r="E173" s="65">
        <f t="shared" si="53"/>
        <v>20930</v>
      </c>
      <c r="F173" s="110">
        <f aca="true" t="shared" si="55" ref="F173:L173">F43</f>
        <v>5217</v>
      </c>
      <c r="G173" s="110">
        <f t="shared" si="55"/>
        <v>5247</v>
      </c>
      <c r="H173" s="110">
        <f t="shared" si="55"/>
        <v>5329</v>
      </c>
      <c r="I173" s="110">
        <f t="shared" si="55"/>
        <v>5137</v>
      </c>
      <c r="J173" s="110">
        <f t="shared" si="55"/>
        <v>21570</v>
      </c>
      <c r="K173" s="110">
        <f t="shared" si="55"/>
        <v>22149</v>
      </c>
      <c r="L173" s="110">
        <f t="shared" si="55"/>
        <v>22880</v>
      </c>
    </row>
    <row r="174" spans="1:12" ht="30" customHeight="1">
      <c r="A174" s="39"/>
      <c r="B174" s="162" t="s">
        <v>115</v>
      </c>
      <c r="C174" s="162"/>
      <c r="D174" s="15" t="s">
        <v>116</v>
      </c>
      <c r="E174" s="65">
        <f t="shared" si="53"/>
        <v>2400</v>
      </c>
      <c r="F174" s="110">
        <f aca="true" t="shared" si="56" ref="F174:L174">F44</f>
        <v>575</v>
      </c>
      <c r="G174" s="110">
        <f t="shared" si="56"/>
        <v>620</v>
      </c>
      <c r="H174" s="110">
        <f t="shared" si="56"/>
        <v>500</v>
      </c>
      <c r="I174" s="110">
        <f t="shared" si="56"/>
        <v>705</v>
      </c>
      <c r="J174" s="110">
        <f t="shared" si="56"/>
        <v>2250</v>
      </c>
      <c r="K174" s="110">
        <f t="shared" si="56"/>
        <v>2320</v>
      </c>
      <c r="L174" s="110">
        <f t="shared" si="56"/>
        <v>2400</v>
      </c>
    </row>
    <row r="175" spans="1:12" ht="27.75" customHeight="1">
      <c r="A175" s="39"/>
      <c r="B175" s="162" t="s">
        <v>117</v>
      </c>
      <c r="C175" s="162"/>
      <c r="D175" s="15" t="s">
        <v>118</v>
      </c>
      <c r="E175" s="65">
        <f t="shared" si="53"/>
        <v>32</v>
      </c>
      <c r="F175" s="110">
        <f aca="true" t="shared" si="57" ref="F175:L175">F45</f>
        <v>0</v>
      </c>
      <c r="G175" s="110">
        <f t="shared" si="57"/>
        <v>45</v>
      </c>
      <c r="H175" s="110">
        <f t="shared" si="57"/>
        <v>45</v>
      </c>
      <c r="I175" s="110">
        <f t="shared" si="57"/>
        <v>-58</v>
      </c>
      <c r="J175" s="110">
        <f t="shared" si="57"/>
        <v>90</v>
      </c>
      <c r="K175" s="110">
        <f t="shared" si="57"/>
        <v>95</v>
      </c>
      <c r="L175" s="110">
        <f t="shared" si="57"/>
        <v>100</v>
      </c>
    </row>
    <row r="176" spans="1:12" ht="18" customHeight="1">
      <c r="A176" s="39"/>
      <c r="B176" s="20" t="s">
        <v>119</v>
      </c>
      <c r="C176" s="21"/>
      <c r="D176" s="15" t="s">
        <v>120</v>
      </c>
      <c r="E176" s="65">
        <f t="shared" si="53"/>
        <v>0</v>
      </c>
      <c r="F176" s="110"/>
      <c r="G176" s="110"/>
      <c r="H176" s="110"/>
      <c r="I176" s="110"/>
      <c r="J176" s="110"/>
      <c r="K176" s="110"/>
      <c r="L176" s="111"/>
    </row>
    <row r="177" spans="1:12" ht="18" customHeight="1">
      <c r="A177" s="38"/>
      <c r="B177" s="20" t="s">
        <v>121</v>
      </c>
      <c r="C177" s="21"/>
      <c r="D177" s="37" t="s">
        <v>122</v>
      </c>
      <c r="E177" s="65">
        <f t="shared" si="53"/>
        <v>0</v>
      </c>
      <c r="F177" s="110"/>
      <c r="G177" s="110"/>
      <c r="H177" s="110"/>
      <c r="I177" s="110"/>
      <c r="J177" s="110"/>
      <c r="K177" s="110"/>
      <c r="L177" s="111"/>
    </row>
    <row r="178" spans="1:12" ht="15" customHeight="1">
      <c r="A178" s="25" t="s">
        <v>123</v>
      </c>
      <c r="B178" s="21"/>
      <c r="C178" s="41"/>
      <c r="D178" s="17" t="s">
        <v>124</v>
      </c>
      <c r="E178" s="63">
        <f>E179</f>
        <v>0</v>
      </c>
      <c r="F178" s="63">
        <f aca="true" t="shared" si="58" ref="F178:L178">F179</f>
        <v>0</v>
      </c>
      <c r="G178" s="63">
        <f t="shared" si="58"/>
        <v>0</v>
      </c>
      <c r="H178" s="63">
        <f t="shared" si="58"/>
        <v>0</v>
      </c>
      <c r="I178" s="63">
        <f t="shared" si="58"/>
        <v>0</v>
      </c>
      <c r="J178" s="63">
        <f t="shared" si="58"/>
        <v>0</v>
      </c>
      <c r="K178" s="63">
        <f t="shared" si="58"/>
        <v>0</v>
      </c>
      <c r="L178" s="64">
        <f t="shared" si="58"/>
        <v>0</v>
      </c>
    </row>
    <row r="179" spans="1:12" ht="18" customHeight="1">
      <c r="A179" s="38"/>
      <c r="B179" s="16" t="s">
        <v>125</v>
      </c>
      <c r="C179" s="21"/>
      <c r="D179" s="15" t="s">
        <v>126</v>
      </c>
      <c r="E179" s="65">
        <f>SUM(F179:I179)</f>
        <v>0</v>
      </c>
      <c r="F179" s="110"/>
      <c r="G179" s="110"/>
      <c r="H179" s="110"/>
      <c r="I179" s="110"/>
      <c r="J179" s="110"/>
      <c r="K179" s="110"/>
      <c r="L179" s="111"/>
    </row>
    <row r="180" spans="1:12" ht="18" customHeight="1">
      <c r="A180" s="25" t="s">
        <v>127</v>
      </c>
      <c r="B180" s="21"/>
      <c r="C180" s="16"/>
      <c r="D180" s="17" t="s">
        <v>128</v>
      </c>
      <c r="E180" s="63">
        <f>E181</f>
        <v>0</v>
      </c>
      <c r="F180" s="63">
        <f aca="true" t="shared" si="59" ref="F180:L180">F181</f>
        <v>0</v>
      </c>
      <c r="G180" s="63">
        <f t="shared" si="59"/>
        <v>0</v>
      </c>
      <c r="H180" s="63">
        <f t="shared" si="59"/>
        <v>0</v>
      </c>
      <c r="I180" s="63">
        <f t="shared" si="59"/>
        <v>0</v>
      </c>
      <c r="J180" s="63">
        <f t="shared" si="59"/>
        <v>0</v>
      </c>
      <c r="K180" s="63">
        <f t="shared" si="59"/>
        <v>0</v>
      </c>
      <c r="L180" s="64">
        <f t="shared" si="59"/>
        <v>0</v>
      </c>
    </row>
    <row r="181" spans="1:12" ht="16.5" customHeight="1">
      <c r="A181" s="25"/>
      <c r="B181" s="16" t="s">
        <v>129</v>
      </c>
      <c r="C181" s="21"/>
      <c r="D181" s="15" t="s">
        <v>130</v>
      </c>
      <c r="E181" s="65">
        <f>SUM(F181:I181)</f>
        <v>0</v>
      </c>
      <c r="F181" s="110"/>
      <c r="G181" s="110"/>
      <c r="H181" s="110"/>
      <c r="I181" s="110"/>
      <c r="J181" s="110"/>
      <c r="K181" s="110"/>
      <c r="L181" s="111"/>
    </row>
    <row r="182" spans="1:12" ht="18" customHeight="1">
      <c r="A182" s="25" t="s">
        <v>131</v>
      </c>
      <c r="B182" s="21"/>
      <c r="C182" s="16"/>
      <c r="D182" s="17" t="s">
        <v>132</v>
      </c>
      <c r="E182" s="63">
        <f>E183</f>
        <v>0</v>
      </c>
      <c r="F182" s="63">
        <f aca="true" t="shared" si="60" ref="F182:L182">F183</f>
        <v>0</v>
      </c>
      <c r="G182" s="63">
        <f t="shared" si="60"/>
        <v>0</v>
      </c>
      <c r="H182" s="63">
        <f t="shared" si="60"/>
        <v>0</v>
      </c>
      <c r="I182" s="63">
        <f t="shared" si="60"/>
        <v>0</v>
      </c>
      <c r="J182" s="63">
        <f t="shared" si="60"/>
        <v>0</v>
      </c>
      <c r="K182" s="63">
        <f t="shared" si="60"/>
        <v>0</v>
      </c>
      <c r="L182" s="64">
        <f t="shared" si="60"/>
        <v>0</v>
      </c>
    </row>
    <row r="183" spans="1:12" ht="15.75" customHeight="1">
      <c r="A183" s="25"/>
      <c r="B183" s="20" t="s">
        <v>133</v>
      </c>
      <c r="C183" s="21"/>
      <c r="D183" s="15" t="s">
        <v>134</v>
      </c>
      <c r="E183" s="65">
        <f>SUM(F183:I183)</f>
        <v>0</v>
      </c>
      <c r="F183" s="110"/>
      <c r="G183" s="110"/>
      <c r="H183" s="110"/>
      <c r="I183" s="110"/>
      <c r="J183" s="110"/>
      <c r="K183" s="110"/>
      <c r="L183" s="111"/>
    </row>
    <row r="184" spans="1:12" ht="27" customHeight="1">
      <c r="A184" s="155" t="s">
        <v>280</v>
      </c>
      <c r="B184" s="156"/>
      <c r="C184" s="157"/>
      <c r="D184" s="17" t="s">
        <v>136</v>
      </c>
      <c r="E184" s="63">
        <f>SUM(E185:E187)</f>
        <v>200</v>
      </c>
      <c r="F184" s="63">
        <f aca="true" t="shared" si="61" ref="F184:L184">SUM(F185:F187)</f>
        <v>0</v>
      </c>
      <c r="G184" s="63">
        <f t="shared" si="61"/>
        <v>72</v>
      </c>
      <c r="H184" s="63">
        <f t="shared" si="61"/>
        <v>0</v>
      </c>
      <c r="I184" s="63">
        <f t="shared" si="61"/>
        <v>128</v>
      </c>
      <c r="J184" s="63">
        <f t="shared" si="61"/>
        <v>0</v>
      </c>
      <c r="K184" s="63">
        <f t="shared" si="61"/>
        <v>0</v>
      </c>
      <c r="L184" s="64">
        <f t="shared" si="61"/>
        <v>0</v>
      </c>
    </row>
    <row r="185" spans="1:12" ht="18" customHeight="1">
      <c r="A185" s="18"/>
      <c r="B185" s="20" t="s">
        <v>137</v>
      </c>
      <c r="C185" s="21"/>
      <c r="D185" s="15" t="s">
        <v>138</v>
      </c>
      <c r="E185" s="65">
        <f>SUM(F185:I185)</f>
        <v>200</v>
      </c>
      <c r="F185" s="110">
        <f>F55</f>
        <v>0</v>
      </c>
      <c r="G185" s="110">
        <f>G55</f>
        <v>72</v>
      </c>
      <c r="H185" s="110">
        <f>H55</f>
        <v>0</v>
      </c>
      <c r="I185" s="110">
        <f>I55</f>
        <v>128</v>
      </c>
      <c r="J185" s="110"/>
      <c r="K185" s="110"/>
      <c r="L185" s="111"/>
    </row>
    <row r="186" spans="1:12" ht="30" customHeight="1">
      <c r="A186" s="18"/>
      <c r="B186" s="162" t="s">
        <v>281</v>
      </c>
      <c r="C186" s="162"/>
      <c r="D186" s="15" t="s">
        <v>140</v>
      </c>
      <c r="E186" s="65">
        <f>SUM(F186:I186)</f>
        <v>0</v>
      </c>
      <c r="F186" s="110"/>
      <c r="G186" s="110"/>
      <c r="H186" s="110"/>
      <c r="I186" s="110"/>
      <c r="J186" s="110"/>
      <c r="K186" s="110"/>
      <c r="L186" s="111"/>
    </row>
    <row r="187" spans="1:12" ht="18" customHeight="1">
      <c r="A187" s="18"/>
      <c r="B187" s="20" t="s">
        <v>143</v>
      </c>
      <c r="C187" s="21"/>
      <c r="D187" s="15" t="s">
        <v>144</v>
      </c>
      <c r="E187" s="65">
        <f>SUM(F187:I187)</f>
        <v>0</v>
      </c>
      <c r="F187" s="110"/>
      <c r="G187" s="110"/>
      <c r="H187" s="110"/>
      <c r="I187" s="110"/>
      <c r="J187" s="110"/>
      <c r="K187" s="110"/>
      <c r="L187" s="111"/>
    </row>
    <row r="188" spans="1:12" ht="18" customHeight="1">
      <c r="A188" s="22" t="s">
        <v>159</v>
      </c>
      <c r="B188" s="16"/>
      <c r="C188" s="16"/>
      <c r="D188" s="17" t="s">
        <v>160</v>
      </c>
      <c r="E188" s="63">
        <f>E189</f>
        <v>1577</v>
      </c>
      <c r="F188" s="63">
        <f aca="true" t="shared" si="62" ref="F188:L188">F189</f>
        <v>500</v>
      </c>
      <c r="G188" s="63">
        <f t="shared" si="62"/>
        <v>124</v>
      </c>
      <c r="H188" s="63">
        <f t="shared" si="62"/>
        <v>48</v>
      </c>
      <c r="I188" s="63">
        <f t="shared" si="62"/>
        <v>905</v>
      </c>
      <c r="J188" s="63">
        <f t="shared" si="62"/>
        <v>640</v>
      </c>
      <c r="K188" s="63">
        <f t="shared" si="62"/>
        <v>671</v>
      </c>
      <c r="L188" s="64">
        <f t="shared" si="62"/>
        <v>695</v>
      </c>
    </row>
    <row r="189" spans="1:12" ht="35.25" customHeight="1">
      <c r="A189" s="155" t="s">
        <v>161</v>
      </c>
      <c r="B189" s="156"/>
      <c r="C189" s="157"/>
      <c r="D189" s="17" t="s">
        <v>162</v>
      </c>
      <c r="E189" s="63">
        <f>E190+E193</f>
        <v>1577</v>
      </c>
      <c r="F189" s="63">
        <f aca="true" t="shared" si="63" ref="F189:L189">F190+F193</f>
        <v>500</v>
      </c>
      <c r="G189" s="63">
        <f t="shared" si="63"/>
        <v>124</v>
      </c>
      <c r="H189" s="63">
        <f t="shared" si="63"/>
        <v>48</v>
      </c>
      <c r="I189" s="63">
        <f t="shared" si="63"/>
        <v>905</v>
      </c>
      <c r="J189" s="63">
        <f t="shared" si="63"/>
        <v>640</v>
      </c>
      <c r="K189" s="63">
        <f t="shared" si="63"/>
        <v>671</v>
      </c>
      <c r="L189" s="64">
        <f t="shared" si="63"/>
        <v>695</v>
      </c>
    </row>
    <row r="190" spans="1:12" ht="18" customHeight="1">
      <c r="A190" s="22" t="s">
        <v>282</v>
      </c>
      <c r="B190" s="16"/>
      <c r="C190" s="16"/>
      <c r="D190" s="17" t="s">
        <v>164</v>
      </c>
      <c r="E190" s="63">
        <f>SUM(E191:E192)</f>
        <v>0</v>
      </c>
      <c r="F190" s="63">
        <f aca="true" t="shared" si="64" ref="F190:L190">SUM(F191:F192)</f>
        <v>0</v>
      </c>
      <c r="G190" s="63">
        <f t="shared" si="64"/>
        <v>0</v>
      </c>
      <c r="H190" s="63">
        <f t="shared" si="64"/>
        <v>0</v>
      </c>
      <c r="I190" s="63">
        <f t="shared" si="64"/>
        <v>0</v>
      </c>
      <c r="J190" s="63">
        <f t="shared" si="64"/>
        <v>0</v>
      </c>
      <c r="K190" s="63">
        <f t="shared" si="64"/>
        <v>0</v>
      </c>
      <c r="L190" s="64">
        <f t="shared" si="64"/>
        <v>0</v>
      </c>
    </row>
    <row r="191" spans="1:12" ht="18" customHeight="1">
      <c r="A191" s="22"/>
      <c r="B191" s="16" t="s">
        <v>165</v>
      </c>
      <c r="C191" s="16"/>
      <c r="D191" s="15" t="s">
        <v>166</v>
      </c>
      <c r="E191" s="65">
        <f>SUM(F191:I191)</f>
        <v>0</v>
      </c>
      <c r="F191" s="110"/>
      <c r="G191" s="110"/>
      <c r="H191" s="110"/>
      <c r="I191" s="110"/>
      <c r="J191" s="110"/>
      <c r="K191" s="110"/>
      <c r="L191" s="111"/>
    </row>
    <row r="192" spans="1:12" ht="27.75" customHeight="1">
      <c r="A192" s="22"/>
      <c r="B192" s="172" t="s">
        <v>283</v>
      </c>
      <c r="C192" s="172"/>
      <c r="D192" s="15" t="s">
        <v>170</v>
      </c>
      <c r="E192" s="65">
        <f>SUM(F192:I192)</f>
        <v>0</v>
      </c>
      <c r="F192" s="110"/>
      <c r="G192" s="110"/>
      <c r="H192" s="110"/>
      <c r="I192" s="110"/>
      <c r="J192" s="110"/>
      <c r="K192" s="110"/>
      <c r="L192" s="111"/>
    </row>
    <row r="193" spans="1:12" ht="30" customHeight="1">
      <c r="A193" s="155" t="s">
        <v>284</v>
      </c>
      <c r="B193" s="183"/>
      <c r="C193" s="184"/>
      <c r="D193" s="19" t="s">
        <v>174</v>
      </c>
      <c r="E193" s="63">
        <f>SUM(E194:E196)</f>
        <v>1577</v>
      </c>
      <c r="F193" s="63">
        <f aca="true" t="shared" si="65" ref="F193:L193">SUM(F194:F196)</f>
        <v>500</v>
      </c>
      <c r="G193" s="63">
        <f t="shared" si="65"/>
        <v>124</v>
      </c>
      <c r="H193" s="63">
        <f t="shared" si="65"/>
        <v>48</v>
      </c>
      <c r="I193" s="63">
        <f t="shared" si="65"/>
        <v>905</v>
      </c>
      <c r="J193" s="63">
        <f t="shared" si="65"/>
        <v>640</v>
      </c>
      <c r="K193" s="63">
        <f t="shared" si="65"/>
        <v>671</v>
      </c>
      <c r="L193" s="64">
        <f t="shared" si="65"/>
        <v>695</v>
      </c>
    </row>
    <row r="194" spans="1:12" ht="18" customHeight="1">
      <c r="A194" s="22"/>
      <c r="B194" s="20" t="s">
        <v>175</v>
      </c>
      <c r="C194" s="21"/>
      <c r="D194" s="15" t="s">
        <v>176</v>
      </c>
      <c r="E194" s="65">
        <f>SUM(F194:I194)</f>
        <v>0</v>
      </c>
      <c r="F194" s="110"/>
      <c r="G194" s="110"/>
      <c r="H194" s="110"/>
      <c r="I194" s="110"/>
      <c r="J194" s="110"/>
      <c r="K194" s="110"/>
      <c r="L194" s="111"/>
    </row>
    <row r="195" spans="1:12" ht="17.25" customHeight="1">
      <c r="A195" s="22"/>
      <c r="B195" s="162" t="s">
        <v>177</v>
      </c>
      <c r="C195" s="162"/>
      <c r="D195" s="15" t="s">
        <v>178</v>
      </c>
      <c r="E195" s="65">
        <f>SUM(F195:I195)</f>
        <v>1577</v>
      </c>
      <c r="F195" s="110">
        <f>F75</f>
        <v>500</v>
      </c>
      <c r="G195" s="110">
        <f aca="true" t="shared" si="66" ref="G195:L195">G75</f>
        <v>124</v>
      </c>
      <c r="H195" s="110">
        <f t="shared" si="66"/>
        <v>48</v>
      </c>
      <c r="I195" s="110">
        <f t="shared" si="66"/>
        <v>905</v>
      </c>
      <c r="J195" s="110">
        <f t="shared" si="66"/>
        <v>640</v>
      </c>
      <c r="K195" s="110">
        <f t="shared" si="66"/>
        <v>671</v>
      </c>
      <c r="L195" s="110">
        <f t="shared" si="66"/>
        <v>695</v>
      </c>
    </row>
    <row r="196" spans="1:12" ht="18" customHeight="1">
      <c r="A196" s="22"/>
      <c r="B196" s="162" t="s">
        <v>181</v>
      </c>
      <c r="C196" s="162"/>
      <c r="D196" s="15" t="s">
        <v>182</v>
      </c>
      <c r="E196" s="65">
        <f>SUM(F196:I196)</f>
        <v>0</v>
      </c>
      <c r="F196" s="110"/>
      <c r="G196" s="110"/>
      <c r="H196" s="110"/>
      <c r="I196" s="110"/>
      <c r="J196" s="110"/>
      <c r="K196" s="110"/>
      <c r="L196" s="111"/>
    </row>
    <row r="197" spans="1:12" s="57" customFormat="1" ht="39" customHeight="1">
      <c r="A197" s="185" t="s">
        <v>285</v>
      </c>
      <c r="B197" s="186"/>
      <c r="C197" s="186"/>
      <c r="D197" s="80" t="s">
        <v>286</v>
      </c>
      <c r="E197" s="81">
        <f>E198+E203+E207+E210+E226</f>
        <v>2051.23</v>
      </c>
      <c r="F197" s="81">
        <f aca="true" t="shared" si="67" ref="F197:L197">F198+F203+F207+F210+F226</f>
        <v>350</v>
      </c>
      <c r="G197" s="81">
        <f t="shared" si="67"/>
        <v>460.23</v>
      </c>
      <c r="H197" s="81">
        <f t="shared" si="67"/>
        <v>621</v>
      </c>
      <c r="I197" s="81">
        <f t="shared" si="67"/>
        <v>620</v>
      </c>
      <c r="J197" s="81">
        <f t="shared" si="67"/>
        <v>4174.42</v>
      </c>
      <c r="K197" s="81">
        <f t="shared" si="67"/>
        <v>3753.76</v>
      </c>
      <c r="L197" s="82">
        <f t="shared" si="67"/>
        <v>3381.06</v>
      </c>
    </row>
    <row r="198" spans="1:12" ht="18" customHeight="1">
      <c r="A198" s="12" t="s">
        <v>287</v>
      </c>
      <c r="B198" s="13"/>
      <c r="C198" s="14"/>
      <c r="D198" s="17" t="s">
        <v>56</v>
      </c>
      <c r="E198" s="63">
        <f>E199</f>
        <v>0</v>
      </c>
      <c r="F198" s="63">
        <f aca="true" t="shared" si="68" ref="F198:L201">F199</f>
        <v>0</v>
      </c>
      <c r="G198" s="63">
        <f t="shared" si="68"/>
        <v>0</v>
      </c>
      <c r="H198" s="63">
        <f t="shared" si="68"/>
        <v>0</v>
      </c>
      <c r="I198" s="63">
        <f t="shared" si="68"/>
        <v>0</v>
      </c>
      <c r="J198" s="63">
        <f t="shared" si="68"/>
        <v>0</v>
      </c>
      <c r="K198" s="63">
        <f t="shared" si="68"/>
        <v>0</v>
      </c>
      <c r="L198" s="64">
        <f t="shared" si="68"/>
        <v>0</v>
      </c>
    </row>
    <row r="199" spans="1:12" ht="18" customHeight="1">
      <c r="A199" s="22" t="s">
        <v>288</v>
      </c>
      <c r="B199" s="23"/>
      <c r="C199" s="16"/>
      <c r="D199" s="17" t="s">
        <v>68</v>
      </c>
      <c r="E199" s="63">
        <f>E200</f>
        <v>0</v>
      </c>
      <c r="F199" s="63">
        <f t="shared" si="68"/>
        <v>0</v>
      </c>
      <c r="G199" s="63">
        <f t="shared" si="68"/>
        <v>0</v>
      </c>
      <c r="H199" s="63">
        <f t="shared" si="68"/>
        <v>0</v>
      </c>
      <c r="I199" s="63">
        <f t="shared" si="68"/>
        <v>0</v>
      </c>
      <c r="J199" s="63">
        <f t="shared" si="68"/>
        <v>0</v>
      </c>
      <c r="K199" s="63">
        <f t="shared" si="68"/>
        <v>0</v>
      </c>
      <c r="L199" s="64">
        <f t="shared" si="68"/>
        <v>0</v>
      </c>
    </row>
    <row r="200" spans="1:12" ht="18" customHeight="1">
      <c r="A200" s="22" t="s">
        <v>289</v>
      </c>
      <c r="B200" s="16"/>
      <c r="C200" s="16"/>
      <c r="D200" s="36" t="s">
        <v>92</v>
      </c>
      <c r="E200" s="63">
        <f>E201</f>
        <v>0</v>
      </c>
      <c r="F200" s="63">
        <f t="shared" si="68"/>
        <v>0</v>
      </c>
      <c r="G200" s="63">
        <f t="shared" si="68"/>
        <v>0</v>
      </c>
      <c r="H200" s="63">
        <f t="shared" si="68"/>
        <v>0</v>
      </c>
      <c r="I200" s="63">
        <f t="shared" si="68"/>
        <v>0</v>
      </c>
      <c r="J200" s="63">
        <f t="shared" si="68"/>
        <v>0</v>
      </c>
      <c r="K200" s="63">
        <f t="shared" si="68"/>
        <v>0</v>
      </c>
      <c r="L200" s="64">
        <f t="shared" si="68"/>
        <v>0</v>
      </c>
    </row>
    <row r="201" spans="1:12" ht="18" customHeight="1">
      <c r="A201" s="18" t="s">
        <v>290</v>
      </c>
      <c r="B201" s="19"/>
      <c r="C201" s="19"/>
      <c r="D201" s="17" t="s">
        <v>136</v>
      </c>
      <c r="E201" s="63">
        <f>E202</f>
        <v>0</v>
      </c>
      <c r="F201" s="63">
        <f t="shared" si="68"/>
        <v>0</v>
      </c>
      <c r="G201" s="63">
        <f t="shared" si="68"/>
        <v>0</v>
      </c>
      <c r="H201" s="63">
        <f t="shared" si="68"/>
        <v>0</v>
      </c>
      <c r="I201" s="63">
        <f t="shared" si="68"/>
        <v>0</v>
      </c>
      <c r="J201" s="63">
        <f t="shared" si="68"/>
        <v>0</v>
      </c>
      <c r="K201" s="63">
        <f t="shared" si="68"/>
        <v>0</v>
      </c>
      <c r="L201" s="64">
        <f t="shared" si="68"/>
        <v>0</v>
      </c>
    </row>
    <row r="202" spans="1:12" ht="18" customHeight="1">
      <c r="A202" s="58"/>
      <c r="B202" s="20" t="s">
        <v>141</v>
      </c>
      <c r="C202" s="20"/>
      <c r="D202" s="15" t="s">
        <v>142</v>
      </c>
      <c r="E202" s="65">
        <f>SUM(F202:I202)</f>
        <v>0</v>
      </c>
      <c r="F202" s="110"/>
      <c r="G202" s="110"/>
      <c r="H202" s="110"/>
      <c r="I202" s="110"/>
      <c r="J202" s="110"/>
      <c r="K202" s="110"/>
      <c r="L202" s="111"/>
    </row>
    <row r="203" spans="1:12" ht="18" customHeight="1">
      <c r="A203" s="25" t="s">
        <v>145</v>
      </c>
      <c r="B203" s="42"/>
      <c r="C203" s="43"/>
      <c r="D203" s="17" t="s">
        <v>146</v>
      </c>
      <c r="E203" s="63">
        <f>E204</f>
        <v>4</v>
      </c>
      <c r="F203" s="63">
        <f aca="true" t="shared" si="69" ref="F203:L203">F204</f>
        <v>0</v>
      </c>
      <c r="G203" s="63">
        <f t="shared" si="69"/>
        <v>4</v>
      </c>
      <c r="H203" s="63">
        <f t="shared" si="69"/>
        <v>0</v>
      </c>
      <c r="I203" s="63">
        <f t="shared" si="69"/>
        <v>0</v>
      </c>
      <c r="J203" s="63">
        <f t="shared" si="69"/>
        <v>0</v>
      </c>
      <c r="K203" s="63">
        <f t="shared" si="69"/>
        <v>0</v>
      </c>
      <c r="L203" s="64">
        <f t="shared" si="69"/>
        <v>0</v>
      </c>
    </row>
    <row r="204" spans="1:12" ht="18" customHeight="1">
      <c r="A204" s="25" t="s">
        <v>147</v>
      </c>
      <c r="B204" s="21"/>
      <c r="C204" s="16"/>
      <c r="D204" s="17" t="s">
        <v>148</v>
      </c>
      <c r="E204" s="63">
        <f>SUM(E205:E206)</f>
        <v>4</v>
      </c>
      <c r="F204" s="63">
        <f aca="true" t="shared" si="70" ref="F204:L204">SUM(F205:F206)</f>
        <v>0</v>
      </c>
      <c r="G204" s="63">
        <f t="shared" si="70"/>
        <v>4</v>
      </c>
      <c r="H204" s="63">
        <f t="shared" si="70"/>
        <v>0</v>
      </c>
      <c r="I204" s="63">
        <f t="shared" si="70"/>
        <v>0</v>
      </c>
      <c r="J204" s="63">
        <f t="shared" si="70"/>
        <v>0</v>
      </c>
      <c r="K204" s="63">
        <f t="shared" si="70"/>
        <v>0</v>
      </c>
      <c r="L204" s="64">
        <f t="shared" si="70"/>
        <v>0</v>
      </c>
    </row>
    <row r="205" spans="1:12" ht="18" customHeight="1">
      <c r="A205" s="25"/>
      <c r="B205" s="16" t="s">
        <v>149</v>
      </c>
      <c r="C205" s="21"/>
      <c r="D205" s="15" t="s">
        <v>150</v>
      </c>
      <c r="E205" s="65">
        <f>SUM(F205:I205)</f>
        <v>0</v>
      </c>
      <c r="F205" s="110"/>
      <c r="G205" s="110"/>
      <c r="H205" s="110"/>
      <c r="I205" s="110"/>
      <c r="J205" s="110"/>
      <c r="K205" s="110"/>
      <c r="L205" s="111"/>
    </row>
    <row r="206" spans="1:12" ht="18" customHeight="1">
      <c r="A206" s="25"/>
      <c r="B206" s="16" t="s">
        <v>151</v>
      </c>
      <c r="C206" s="21"/>
      <c r="D206" s="15" t="s">
        <v>152</v>
      </c>
      <c r="E206" s="65">
        <f>SUM(F206:I206)</f>
        <v>4</v>
      </c>
      <c r="F206" s="110"/>
      <c r="G206" s="110">
        <f>G62</f>
        <v>4</v>
      </c>
      <c r="H206" s="110"/>
      <c r="I206" s="110"/>
      <c r="J206" s="110"/>
      <c r="K206" s="110"/>
      <c r="L206" s="111"/>
    </row>
    <row r="207" spans="1:12" s="34" customFormat="1" ht="18" customHeight="1">
      <c r="A207" s="84" t="s">
        <v>153</v>
      </c>
      <c r="B207" s="85"/>
      <c r="C207" s="86"/>
      <c r="D207" s="87" t="s">
        <v>154</v>
      </c>
      <c r="E207" s="74">
        <f>E208</f>
        <v>0</v>
      </c>
      <c r="F207" s="74">
        <f aca="true" t="shared" si="71" ref="F207:L208">F208</f>
        <v>0</v>
      </c>
      <c r="G207" s="74">
        <f t="shared" si="71"/>
        <v>0</v>
      </c>
      <c r="H207" s="74">
        <f t="shared" si="71"/>
        <v>0</v>
      </c>
      <c r="I207" s="74">
        <f t="shared" si="71"/>
        <v>0</v>
      </c>
      <c r="J207" s="74">
        <f t="shared" si="71"/>
        <v>0</v>
      </c>
      <c r="K207" s="74">
        <f t="shared" si="71"/>
        <v>0</v>
      </c>
      <c r="L207" s="92">
        <f t="shared" si="71"/>
        <v>0</v>
      </c>
    </row>
    <row r="208" spans="1:12" s="34" customFormat="1" ht="26.25" customHeight="1">
      <c r="A208" s="187" t="s">
        <v>155</v>
      </c>
      <c r="B208" s="188"/>
      <c r="C208" s="188"/>
      <c r="D208" s="83" t="s">
        <v>156</v>
      </c>
      <c r="E208" s="74">
        <f>E209</f>
        <v>0</v>
      </c>
      <c r="F208" s="74">
        <f t="shared" si="71"/>
        <v>0</v>
      </c>
      <c r="G208" s="74">
        <f t="shared" si="71"/>
        <v>0</v>
      </c>
      <c r="H208" s="74">
        <f t="shared" si="71"/>
        <v>0</v>
      </c>
      <c r="I208" s="74">
        <f t="shared" si="71"/>
        <v>0</v>
      </c>
      <c r="J208" s="74">
        <f t="shared" si="71"/>
        <v>0</v>
      </c>
      <c r="K208" s="74">
        <f t="shared" si="71"/>
        <v>0</v>
      </c>
      <c r="L208" s="92">
        <f t="shared" si="71"/>
        <v>0</v>
      </c>
    </row>
    <row r="209" spans="1:12" s="34" customFormat="1" ht="18" customHeight="1">
      <c r="A209" s="84"/>
      <c r="B209" s="161" t="s">
        <v>157</v>
      </c>
      <c r="C209" s="189"/>
      <c r="D209" s="49" t="s">
        <v>158</v>
      </c>
      <c r="E209" s="65">
        <f>SUM(F209:I209)</f>
        <v>0</v>
      </c>
      <c r="F209" s="114"/>
      <c r="G209" s="114"/>
      <c r="H209" s="114"/>
      <c r="I209" s="114"/>
      <c r="J209" s="114"/>
      <c r="K209" s="114"/>
      <c r="L209" s="115"/>
    </row>
    <row r="210" spans="1:12" ht="18" customHeight="1">
      <c r="A210" s="22" t="s">
        <v>159</v>
      </c>
      <c r="B210" s="16"/>
      <c r="C210" s="16"/>
      <c r="D210" s="17" t="s">
        <v>160</v>
      </c>
      <c r="E210" s="63">
        <f>E211</f>
        <v>2047.23</v>
      </c>
      <c r="F210" s="63">
        <f aca="true" t="shared" si="72" ref="F210:L210">F211</f>
        <v>350</v>
      </c>
      <c r="G210" s="63">
        <f t="shared" si="72"/>
        <v>456.23</v>
      </c>
      <c r="H210" s="63">
        <f t="shared" si="72"/>
        <v>621</v>
      </c>
      <c r="I210" s="63">
        <f t="shared" si="72"/>
        <v>620</v>
      </c>
      <c r="J210" s="63">
        <f t="shared" si="72"/>
        <v>4174.42</v>
      </c>
      <c r="K210" s="63">
        <f t="shared" si="72"/>
        <v>3753.76</v>
      </c>
      <c r="L210" s="64">
        <f t="shared" si="72"/>
        <v>3381.06</v>
      </c>
    </row>
    <row r="211" spans="1:12" ht="30" customHeight="1">
      <c r="A211" s="155" t="s">
        <v>161</v>
      </c>
      <c r="B211" s="156"/>
      <c r="C211" s="157"/>
      <c r="D211" s="83" t="s">
        <v>162</v>
      </c>
      <c r="E211" s="88">
        <f>E212+E215</f>
        <v>2047.23</v>
      </c>
      <c r="F211" s="88">
        <f aca="true" t="shared" si="73" ref="F211:L211">F212+F215</f>
        <v>350</v>
      </c>
      <c r="G211" s="88">
        <f t="shared" si="73"/>
        <v>456.23</v>
      </c>
      <c r="H211" s="88">
        <f t="shared" si="73"/>
        <v>621</v>
      </c>
      <c r="I211" s="88">
        <f t="shared" si="73"/>
        <v>620</v>
      </c>
      <c r="J211" s="88">
        <f t="shared" si="73"/>
        <v>4174.42</v>
      </c>
      <c r="K211" s="88">
        <f t="shared" si="73"/>
        <v>3753.76</v>
      </c>
      <c r="L211" s="89">
        <f t="shared" si="73"/>
        <v>3381.06</v>
      </c>
    </row>
    <row r="212" spans="1:12" ht="18" customHeight="1">
      <c r="A212" s="22" t="s">
        <v>291</v>
      </c>
      <c r="B212" s="16"/>
      <c r="C212" s="16"/>
      <c r="D212" s="17" t="s">
        <v>164</v>
      </c>
      <c r="E212" s="63">
        <f>SUM(E213:E214)</f>
        <v>0</v>
      </c>
      <c r="F212" s="63">
        <f aca="true" t="shared" si="74" ref="F212:L212">SUM(F213:F214)</f>
        <v>0</v>
      </c>
      <c r="G212" s="63">
        <f t="shared" si="74"/>
        <v>0</v>
      </c>
      <c r="H212" s="63">
        <f t="shared" si="74"/>
        <v>0</v>
      </c>
      <c r="I212" s="63">
        <f t="shared" si="74"/>
        <v>0</v>
      </c>
      <c r="J212" s="63">
        <f t="shared" si="74"/>
        <v>0</v>
      </c>
      <c r="K212" s="63">
        <f t="shared" si="74"/>
        <v>0</v>
      </c>
      <c r="L212" s="64">
        <f t="shared" si="74"/>
        <v>0</v>
      </c>
    </row>
    <row r="213" spans="1:12" ht="30.75" customHeight="1">
      <c r="A213" s="22"/>
      <c r="B213" s="172" t="s">
        <v>167</v>
      </c>
      <c r="C213" s="172"/>
      <c r="D213" s="15" t="s">
        <v>168</v>
      </c>
      <c r="E213" s="65">
        <f>SUM(F213:I213)</f>
        <v>0</v>
      </c>
      <c r="F213" s="110"/>
      <c r="G213" s="110"/>
      <c r="H213" s="110"/>
      <c r="I213" s="110"/>
      <c r="J213" s="110"/>
      <c r="K213" s="110"/>
      <c r="L213" s="111"/>
    </row>
    <row r="214" spans="1:12" s="29" customFormat="1" ht="15" customHeight="1">
      <c r="A214" s="48"/>
      <c r="B214" s="173" t="s">
        <v>171</v>
      </c>
      <c r="C214" s="174"/>
      <c r="D214" s="49" t="s">
        <v>172</v>
      </c>
      <c r="E214" s="65">
        <f>SUM(F214:I214)</f>
        <v>0</v>
      </c>
      <c r="F214" s="112"/>
      <c r="G214" s="112"/>
      <c r="H214" s="112"/>
      <c r="I214" s="112"/>
      <c r="J214" s="112"/>
      <c r="K214" s="112"/>
      <c r="L214" s="113"/>
    </row>
    <row r="215" spans="1:12" ht="28.5" customHeight="1">
      <c r="A215" s="190" t="s">
        <v>292</v>
      </c>
      <c r="B215" s="191"/>
      <c r="C215" s="191"/>
      <c r="D215" s="17" t="s">
        <v>174</v>
      </c>
      <c r="E215" s="63">
        <f>SUM(E216:E217)+E221+E225</f>
        <v>2047.23</v>
      </c>
      <c r="F215" s="63">
        <f aca="true" t="shared" si="75" ref="F215:L215">SUM(F216:F217)+F221+F225</f>
        <v>350</v>
      </c>
      <c r="G215" s="63">
        <f t="shared" si="75"/>
        <v>456.23</v>
      </c>
      <c r="H215" s="63">
        <f t="shared" si="75"/>
        <v>621</v>
      </c>
      <c r="I215" s="63">
        <f t="shared" si="75"/>
        <v>620</v>
      </c>
      <c r="J215" s="63">
        <f t="shared" si="75"/>
        <v>4174.42</v>
      </c>
      <c r="K215" s="63">
        <f t="shared" si="75"/>
        <v>3753.76</v>
      </c>
      <c r="L215" s="64">
        <f t="shared" si="75"/>
        <v>3381.06</v>
      </c>
    </row>
    <row r="216" spans="1:12" ht="32.25" customHeight="1">
      <c r="A216" s="22"/>
      <c r="B216" s="162" t="s">
        <v>179</v>
      </c>
      <c r="C216" s="162"/>
      <c r="D216" s="15" t="s">
        <v>180</v>
      </c>
      <c r="E216" s="65">
        <f>SUM(F216:I216)</f>
        <v>2047.23</v>
      </c>
      <c r="F216" s="110">
        <f>F76</f>
        <v>350</v>
      </c>
      <c r="G216" s="110">
        <f aca="true" t="shared" si="76" ref="G216:L216">G76</f>
        <v>456.23</v>
      </c>
      <c r="H216" s="110">
        <f t="shared" si="76"/>
        <v>621</v>
      </c>
      <c r="I216" s="110">
        <f t="shared" si="76"/>
        <v>620</v>
      </c>
      <c r="J216" s="110">
        <f t="shared" si="76"/>
        <v>4174.42</v>
      </c>
      <c r="K216" s="110">
        <f t="shared" si="76"/>
        <v>3753.76</v>
      </c>
      <c r="L216" s="110">
        <f t="shared" si="76"/>
        <v>3381.06</v>
      </c>
    </row>
    <row r="217" spans="1:12" ht="30.75" customHeight="1">
      <c r="A217" s="22"/>
      <c r="B217" s="162" t="s">
        <v>183</v>
      </c>
      <c r="C217" s="162"/>
      <c r="D217" s="15" t="s">
        <v>184</v>
      </c>
      <c r="E217" s="65">
        <f>SUM(E218:E220)</f>
        <v>0</v>
      </c>
      <c r="F217" s="65">
        <f aca="true" t="shared" si="77" ref="F217:L217">SUM(F218:F220)</f>
        <v>0</v>
      </c>
      <c r="G217" s="65">
        <f t="shared" si="77"/>
        <v>0</v>
      </c>
      <c r="H217" s="65">
        <f t="shared" si="77"/>
        <v>0</v>
      </c>
      <c r="I217" s="65">
        <f t="shared" si="77"/>
        <v>0</v>
      </c>
      <c r="J217" s="65">
        <f t="shared" si="77"/>
        <v>0</v>
      </c>
      <c r="K217" s="65">
        <f t="shared" si="77"/>
        <v>0</v>
      </c>
      <c r="L217" s="66">
        <f t="shared" si="77"/>
        <v>0</v>
      </c>
    </row>
    <row r="218" spans="1:12" ht="48" customHeight="1">
      <c r="A218" s="22"/>
      <c r="B218" s="40"/>
      <c r="C218" s="24" t="s">
        <v>185</v>
      </c>
      <c r="D218" s="15" t="s">
        <v>186</v>
      </c>
      <c r="E218" s="65">
        <f>SUM(F218:I218)</f>
        <v>0</v>
      </c>
      <c r="F218" s="110"/>
      <c r="G218" s="110"/>
      <c r="H218" s="110"/>
      <c r="I218" s="110"/>
      <c r="J218" s="110"/>
      <c r="K218" s="110"/>
      <c r="L218" s="111"/>
    </row>
    <row r="219" spans="1:12" ht="28.5" customHeight="1">
      <c r="A219" s="22"/>
      <c r="B219" s="40"/>
      <c r="C219" s="24" t="s">
        <v>187</v>
      </c>
      <c r="D219" s="15" t="s">
        <v>188</v>
      </c>
      <c r="E219" s="65">
        <f>SUM(F219:I219)</f>
        <v>0</v>
      </c>
      <c r="F219" s="110"/>
      <c r="G219" s="110"/>
      <c r="H219" s="110"/>
      <c r="I219" s="110"/>
      <c r="J219" s="110"/>
      <c r="K219" s="110"/>
      <c r="L219" s="111"/>
    </row>
    <row r="220" spans="1:12" ht="30.75" customHeight="1">
      <c r="A220" s="22"/>
      <c r="B220" s="40"/>
      <c r="C220" s="24" t="s">
        <v>189</v>
      </c>
      <c r="D220" s="15" t="s">
        <v>190</v>
      </c>
      <c r="E220" s="65">
        <f>SUM(F220:I220)</f>
        <v>0</v>
      </c>
      <c r="F220" s="110"/>
      <c r="G220" s="110"/>
      <c r="H220" s="110"/>
      <c r="I220" s="110"/>
      <c r="J220" s="110"/>
      <c r="K220" s="110"/>
      <c r="L220" s="111"/>
    </row>
    <row r="221" spans="1:12" ht="44.25" customHeight="1">
      <c r="A221" s="22"/>
      <c r="B221" s="162" t="s">
        <v>191</v>
      </c>
      <c r="C221" s="162"/>
      <c r="D221" s="15" t="s">
        <v>192</v>
      </c>
      <c r="E221" s="65">
        <f>SUM(E222:E224)</f>
        <v>0</v>
      </c>
      <c r="F221" s="65">
        <f aca="true" t="shared" si="78" ref="F221:L221">SUM(F222:F224)</f>
        <v>0</v>
      </c>
      <c r="G221" s="65">
        <f t="shared" si="78"/>
        <v>0</v>
      </c>
      <c r="H221" s="65">
        <f t="shared" si="78"/>
        <v>0</v>
      </c>
      <c r="I221" s="65">
        <f t="shared" si="78"/>
        <v>0</v>
      </c>
      <c r="J221" s="65">
        <f t="shared" si="78"/>
        <v>0</v>
      </c>
      <c r="K221" s="65">
        <f t="shared" si="78"/>
        <v>0</v>
      </c>
      <c r="L221" s="66">
        <f t="shared" si="78"/>
        <v>0</v>
      </c>
    </row>
    <row r="222" spans="1:12" ht="45" customHeight="1">
      <c r="A222" s="22"/>
      <c r="B222" s="40"/>
      <c r="C222" s="24" t="s">
        <v>193</v>
      </c>
      <c r="D222" s="15" t="s">
        <v>194</v>
      </c>
      <c r="E222" s="65">
        <f>SUM(F222:I222)</f>
        <v>0</v>
      </c>
      <c r="F222" s="110"/>
      <c r="G222" s="110"/>
      <c r="H222" s="110"/>
      <c r="I222" s="110"/>
      <c r="J222" s="110"/>
      <c r="K222" s="110"/>
      <c r="L222" s="111"/>
    </row>
    <row r="223" spans="1:12" ht="30.75" customHeight="1">
      <c r="A223" s="22"/>
      <c r="B223" s="40"/>
      <c r="C223" s="24" t="s">
        <v>195</v>
      </c>
      <c r="D223" s="15" t="s">
        <v>196</v>
      </c>
      <c r="E223" s="65">
        <f>SUM(F223:I223)</f>
        <v>0</v>
      </c>
      <c r="F223" s="110"/>
      <c r="G223" s="110"/>
      <c r="H223" s="110"/>
      <c r="I223" s="110"/>
      <c r="J223" s="110"/>
      <c r="K223" s="110"/>
      <c r="L223" s="111"/>
    </row>
    <row r="224" spans="1:12" ht="30.75" customHeight="1">
      <c r="A224" s="22"/>
      <c r="B224" s="40"/>
      <c r="C224" s="24" t="s">
        <v>197</v>
      </c>
      <c r="D224" s="15" t="s">
        <v>198</v>
      </c>
      <c r="E224" s="65">
        <f>SUM(F224:I224)</f>
        <v>0</v>
      </c>
      <c r="F224" s="110"/>
      <c r="G224" s="110"/>
      <c r="H224" s="110"/>
      <c r="I224" s="110"/>
      <c r="J224" s="110"/>
      <c r="K224" s="110"/>
      <c r="L224" s="111"/>
    </row>
    <row r="225" spans="1:12" ht="18.75" customHeight="1">
      <c r="A225" s="22"/>
      <c r="B225" s="162" t="s">
        <v>199</v>
      </c>
      <c r="C225" s="162"/>
      <c r="D225" s="15" t="s">
        <v>200</v>
      </c>
      <c r="E225" s="65">
        <f>SUM(F225:I225)</f>
        <v>0</v>
      </c>
      <c r="F225" s="110"/>
      <c r="G225" s="110"/>
      <c r="H225" s="110"/>
      <c r="I225" s="110"/>
      <c r="J225" s="110"/>
      <c r="K225" s="110"/>
      <c r="L225" s="111"/>
    </row>
    <row r="226" spans="1:12" ht="60" customHeight="1">
      <c r="A226" s="192" t="s">
        <v>201</v>
      </c>
      <c r="B226" s="193"/>
      <c r="C226" s="193"/>
      <c r="D226" s="51" t="s">
        <v>202</v>
      </c>
      <c r="E226" s="72">
        <f>E227+E231+E235+E239+E243+E247+E251+E255+E259+E263+E267+E271+E274+E278</f>
        <v>0</v>
      </c>
      <c r="F226" s="72">
        <f aca="true" t="shared" si="79" ref="F226:L226">F227+F231+F235+F239+F243+F247+F251+F255+F259+F263+F267+F271+F274+F278</f>
        <v>0</v>
      </c>
      <c r="G226" s="72">
        <f t="shared" si="79"/>
        <v>0</v>
      </c>
      <c r="H226" s="72">
        <f t="shared" si="79"/>
        <v>0</v>
      </c>
      <c r="I226" s="72">
        <f t="shared" si="79"/>
        <v>0</v>
      </c>
      <c r="J226" s="72">
        <f t="shared" si="79"/>
        <v>0</v>
      </c>
      <c r="K226" s="72">
        <f t="shared" si="79"/>
        <v>0</v>
      </c>
      <c r="L226" s="91">
        <f t="shared" si="79"/>
        <v>0</v>
      </c>
    </row>
    <row r="227" spans="1:12" ht="30" customHeight="1">
      <c r="A227" s="52"/>
      <c r="B227" s="162" t="s">
        <v>293</v>
      </c>
      <c r="C227" s="162"/>
      <c r="D227" s="37" t="s">
        <v>204</v>
      </c>
      <c r="E227" s="73">
        <f>SUM(E228:E230)</f>
        <v>0</v>
      </c>
      <c r="F227" s="73">
        <f aca="true" t="shared" si="80" ref="F227:L227">SUM(F228:F230)</f>
        <v>0</v>
      </c>
      <c r="G227" s="73">
        <f t="shared" si="80"/>
        <v>0</v>
      </c>
      <c r="H227" s="73">
        <f t="shared" si="80"/>
        <v>0</v>
      </c>
      <c r="I227" s="73">
        <f t="shared" si="80"/>
        <v>0</v>
      </c>
      <c r="J227" s="73">
        <f t="shared" si="80"/>
        <v>0</v>
      </c>
      <c r="K227" s="73">
        <f t="shared" si="80"/>
        <v>0</v>
      </c>
      <c r="L227" s="77">
        <f t="shared" si="80"/>
        <v>0</v>
      </c>
    </row>
    <row r="228" spans="1:12" ht="18" customHeight="1">
      <c r="A228" s="52"/>
      <c r="B228" s="40"/>
      <c r="C228" s="16" t="s">
        <v>205</v>
      </c>
      <c r="D228" s="37" t="s">
        <v>206</v>
      </c>
      <c r="E228" s="65">
        <f>SUM(F228:I228)</f>
        <v>0</v>
      </c>
      <c r="F228" s="116"/>
      <c r="G228" s="116"/>
      <c r="H228" s="116"/>
      <c r="I228" s="116"/>
      <c r="J228" s="116"/>
      <c r="K228" s="116"/>
      <c r="L228" s="117"/>
    </row>
    <row r="229" spans="1:12" ht="18" customHeight="1">
      <c r="A229" s="52"/>
      <c r="B229" s="40"/>
      <c r="C229" s="16" t="s">
        <v>207</v>
      </c>
      <c r="D229" s="37" t="s">
        <v>208</v>
      </c>
      <c r="E229" s="65">
        <f>SUM(F229:I229)</f>
        <v>0</v>
      </c>
      <c r="F229" s="116"/>
      <c r="G229" s="116"/>
      <c r="H229" s="116"/>
      <c r="I229" s="116"/>
      <c r="J229" s="116"/>
      <c r="K229" s="116"/>
      <c r="L229" s="117"/>
    </row>
    <row r="230" spans="1:12" ht="18" customHeight="1">
      <c r="A230" s="52"/>
      <c r="B230" s="40"/>
      <c r="C230" s="16" t="s">
        <v>209</v>
      </c>
      <c r="D230" s="37" t="s">
        <v>210</v>
      </c>
      <c r="E230" s="65">
        <f>SUM(F230:I230)</f>
        <v>0</v>
      </c>
      <c r="F230" s="116"/>
      <c r="G230" s="116"/>
      <c r="H230" s="116"/>
      <c r="I230" s="116"/>
      <c r="J230" s="116"/>
      <c r="K230" s="116"/>
      <c r="L230" s="117"/>
    </row>
    <row r="231" spans="1:12" ht="29.25" customHeight="1">
      <c r="A231" s="52"/>
      <c r="B231" s="161" t="s">
        <v>294</v>
      </c>
      <c r="C231" s="189"/>
      <c r="D231" s="37" t="s">
        <v>212</v>
      </c>
      <c r="E231" s="72">
        <f>SUM(E232:E234)</f>
        <v>0</v>
      </c>
      <c r="F231" s="72">
        <f aca="true" t="shared" si="81" ref="F231:L231">SUM(F232:F234)</f>
        <v>0</v>
      </c>
      <c r="G231" s="72">
        <f t="shared" si="81"/>
        <v>0</v>
      </c>
      <c r="H231" s="72">
        <f t="shared" si="81"/>
        <v>0</v>
      </c>
      <c r="I231" s="72">
        <f t="shared" si="81"/>
        <v>0</v>
      </c>
      <c r="J231" s="72">
        <f t="shared" si="81"/>
        <v>0</v>
      </c>
      <c r="K231" s="72">
        <f t="shared" si="81"/>
        <v>0</v>
      </c>
      <c r="L231" s="91">
        <f t="shared" si="81"/>
        <v>0</v>
      </c>
    </row>
    <row r="232" spans="1:12" ht="18" customHeight="1">
      <c r="A232" s="52"/>
      <c r="B232" s="40"/>
      <c r="C232" s="16" t="s">
        <v>205</v>
      </c>
      <c r="D232" s="37" t="s">
        <v>213</v>
      </c>
      <c r="E232" s="65">
        <f>SUM(F232:I232)</f>
        <v>0</v>
      </c>
      <c r="F232" s="116"/>
      <c r="G232" s="116"/>
      <c r="H232" s="116"/>
      <c r="I232" s="116"/>
      <c r="J232" s="116"/>
      <c r="K232" s="116"/>
      <c r="L232" s="117"/>
    </row>
    <row r="233" spans="1:12" ht="18" customHeight="1">
      <c r="A233" s="52"/>
      <c r="B233" s="40"/>
      <c r="C233" s="16" t="s">
        <v>207</v>
      </c>
      <c r="D233" s="37" t="s">
        <v>214</v>
      </c>
      <c r="E233" s="65">
        <f>SUM(F233:I233)</f>
        <v>0</v>
      </c>
      <c r="F233" s="116"/>
      <c r="G233" s="116"/>
      <c r="H233" s="116"/>
      <c r="I233" s="116"/>
      <c r="J233" s="116"/>
      <c r="K233" s="116"/>
      <c r="L233" s="117"/>
    </row>
    <row r="234" spans="1:12" ht="18" customHeight="1">
      <c r="A234" s="52"/>
      <c r="B234" s="40"/>
      <c r="C234" s="16" t="s">
        <v>209</v>
      </c>
      <c r="D234" s="37" t="s">
        <v>215</v>
      </c>
      <c r="E234" s="65">
        <f>SUM(F234:I234)</f>
        <v>0</v>
      </c>
      <c r="F234" s="116"/>
      <c r="G234" s="116"/>
      <c r="H234" s="116"/>
      <c r="I234" s="116"/>
      <c r="J234" s="116"/>
      <c r="K234" s="116"/>
      <c r="L234" s="117"/>
    </row>
    <row r="235" spans="1:12" ht="18" customHeight="1">
      <c r="A235" s="52"/>
      <c r="B235" s="162" t="s">
        <v>295</v>
      </c>
      <c r="C235" s="162"/>
      <c r="D235" s="37" t="s">
        <v>217</v>
      </c>
      <c r="E235" s="72">
        <f>SUM(E236:E238)</f>
        <v>0</v>
      </c>
      <c r="F235" s="72">
        <f aca="true" t="shared" si="82" ref="F235:L235">SUM(F236:F238)</f>
        <v>0</v>
      </c>
      <c r="G235" s="72">
        <f t="shared" si="82"/>
        <v>0</v>
      </c>
      <c r="H235" s="72">
        <f t="shared" si="82"/>
        <v>0</v>
      </c>
      <c r="I235" s="72">
        <f t="shared" si="82"/>
        <v>0</v>
      </c>
      <c r="J235" s="72">
        <f t="shared" si="82"/>
        <v>0</v>
      </c>
      <c r="K235" s="72">
        <f t="shared" si="82"/>
        <v>0</v>
      </c>
      <c r="L235" s="91">
        <f t="shared" si="82"/>
        <v>0</v>
      </c>
    </row>
    <row r="236" spans="1:12" ht="18" customHeight="1">
      <c r="A236" s="52"/>
      <c r="B236" s="40"/>
      <c r="C236" s="16" t="s">
        <v>205</v>
      </c>
      <c r="D236" s="37" t="s">
        <v>218</v>
      </c>
      <c r="E236" s="65">
        <f>SUM(F236:I236)</f>
        <v>0</v>
      </c>
      <c r="F236" s="116"/>
      <c r="G236" s="116"/>
      <c r="H236" s="116"/>
      <c r="I236" s="116"/>
      <c r="J236" s="116"/>
      <c r="K236" s="116"/>
      <c r="L236" s="117"/>
    </row>
    <row r="237" spans="1:12" ht="18" customHeight="1">
      <c r="A237" s="52"/>
      <c r="B237" s="40"/>
      <c r="C237" s="16" t="s">
        <v>207</v>
      </c>
      <c r="D237" s="37" t="s">
        <v>219</v>
      </c>
      <c r="E237" s="65">
        <f>SUM(F237:I237)</f>
        <v>0</v>
      </c>
      <c r="F237" s="116"/>
      <c r="G237" s="116"/>
      <c r="H237" s="116"/>
      <c r="I237" s="116"/>
      <c r="J237" s="116"/>
      <c r="K237" s="116"/>
      <c r="L237" s="117"/>
    </row>
    <row r="238" spans="1:12" ht="18" customHeight="1">
      <c r="A238" s="52"/>
      <c r="B238" s="40"/>
      <c r="C238" s="16" t="s">
        <v>209</v>
      </c>
      <c r="D238" s="37" t="s">
        <v>220</v>
      </c>
      <c r="E238" s="65">
        <f>SUM(F238:I238)</f>
        <v>0</v>
      </c>
      <c r="F238" s="116"/>
      <c r="G238" s="116"/>
      <c r="H238" s="116"/>
      <c r="I238" s="116"/>
      <c r="J238" s="116"/>
      <c r="K238" s="116"/>
      <c r="L238" s="117"/>
    </row>
    <row r="239" spans="1:12" ht="30" customHeight="1">
      <c r="A239" s="52"/>
      <c r="B239" s="162" t="s">
        <v>296</v>
      </c>
      <c r="C239" s="162"/>
      <c r="D239" s="37" t="s">
        <v>222</v>
      </c>
      <c r="E239" s="65">
        <f>SUM(E240:E242)</f>
        <v>0</v>
      </c>
      <c r="F239" s="65">
        <f aca="true" t="shared" si="83" ref="F239:L239">SUM(F240:F242)</f>
        <v>0</v>
      </c>
      <c r="G239" s="65">
        <f t="shared" si="83"/>
        <v>0</v>
      </c>
      <c r="H239" s="65">
        <f t="shared" si="83"/>
        <v>0</v>
      </c>
      <c r="I239" s="65">
        <f t="shared" si="83"/>
        <v>0</v>
      </c>
      <c r="J239" s="65">
        <f t="shared" si="83"/>
        <v>0</v>
      </c>
      <c r="K239" s="65">
        <f t="shared" si="83"/>
        <v>0</v>
      </c>
      <c r="L239" s="66">
        <f t="shared" si="83"/>
        <v>0</v>
      </c>
    </row>
    <row r="240" spans="1:12" ht="18" customHeight="1">
      <c r="A240" s="52"/>
      <c r="B240" s="40"/>
      <c r="C240" s="16" t="s">
        <v>205</v>
      </c>
      <c r="D240" s="37" t="s">
        <v>223</v>
      </c>
      <c r="E240" s="65">
        <f>SUM(F240:I240)</f>
        <v>0</v>
      </c>
      <c r="F240" s="116"/>
      <c r="G240" s="116"/>
      <c r="H240" s="116"/>
      <c r="I240" s="116"/>
      <c r="J240" s="116"/>
      <c r="K240" s="116"/>
      <c r="L240" s="117"/>
    </row>
    <row r="241" spans="1:12" ht="18" customHeight="1">
      <c r="A241" s="52"/>
      <c r="B241" s="40"/>
      <c r="C241" s="16" t="s">
        <v>207</v>
      </c>
      <c r="D241" s="37" t="s">
        <v>224</v>
      </c>
      <c r="E241" s="65">
        <f>SUM(F241:I241)</f>
        <v>0</v>
      </c>
      <c r="F241" s="116"/>
      <c r="G241" s="116"/>
      <c r="H241" s="116"/>
      <c r="I241" s="116"/>
      <c r="J241" s="116"/>
      <c r="K241" s="116"/>
      <c r="L241" s="117"/>
    </row>
    <row r="242" spans="1:12" ht="18" customHeight="1">
      <c r="A242" s="52"/>
      <c r="B242" s="40"/>
      <c r="C242" s="16" t="s">
        <v>209</v>
      </c>
      <c r="D242" s="37" t="s">
        <v>225</v>
      </c>
      <c r="E242" s="65">
        <f>SUM(F242:I242)</f>
        <v>0</v>
      </c>
      <c r="F242" s="116"/>
      <c r="G242" s="116"/>
      <c r="H242" s="116"/>
      <c r="I242" s="116"/>
      <c r="J242" s="116"/>
      <c r="K242" s="116"/>
      <c r="L242" s="117"/>
    </row>
    <row r="243" spans="1:12" ht="33" customHeight="1">
      <c r="A243" s="52"/>
      <c r="B243" s="162" t="s">
        <v>297</v>
      </c>
      <c r="C243" s="162"/>
      <c r="D243" s="37" t="s">
        <v>227</v>
      </c>
      <c r="E243" s="65">
        <f>SUM(E244:E246)</f>
        <v>0</v>
      </c>
      <c r="F243" s="65">
        <f aca="true" t="shared" si="84" ref="F243:L243">SUM(F244:F246)</f>
        <v>0</v>
      </c>
      <c r="G243" s="65">
        <f t="shared" si="84"/>
        <v>0</v>
      </c>
      <c r="H243" s="65">
        <f t="shared" si="84"/>
        <v>0</v>
      </c>
      <c r="I243" s="65">
        <f t="shared" si="84"/>
        <v>0</v>
      </c>
      <c r="J243" s="65">
        <f t="shared" si="84"/>
        <v>0</v>
      </c>
      <c r="K243" s="65">
        <f t="shared" si="84"/>
        <v>0</v>
      </c>
      <c r="L243" s="66">
        <f t="shared" si="84"/>
        <v>0</v>
      </c>
    </row>
    <row r="244" spans="1:12" ht="18" customHeight="1">
      <c r="A244" s="52"/>
      <c r="B244" s="40"/>
      <c r="C244" s="16" t="s">
        <v>205</v>
      </c>
      <c r="D244" s="37" t="s">
        <v>228</v>
      </c>
      <c r="E244" s="65">
        <f>SUM(F244:I244)</f>
        <v>0</v>
      </c>
      <c r="F244" s="116"/>
      <c r="G244" s="116"/>
      <c r="H244" s="116"/>
      <c r="I244" s="116"/>
      <c r="J244" s="116"/>
      <c r="K244" s="116"/>
      <c r="L244" s="117"/>
    </row>
    <row r="245" spans="1:12" ht="18" customHeight="1">
      <c r="A245" s="52"/>
      <c r="B245" s="40"/>
      <c r="C245" s="16" t="s">
        <v>207</v>
      </c>
      <c r="D245" s="37" t="s">
        <v>229</v>
      </c>
      <c r="E245" s="65">
        <f>SUM(F245:I245)</f>
        <v>0</v>
      </c>
      <c r="F245" s="116"/>
      <c r="G245" s="116"/>
      <c r="H245" s="116"/>
      <c r="I245" s="116"/>
      <c r="J245" s="116"/>
      <c r="K245" s="116"/>
      <c r="L245" s="117"/>
    </row>
    <row r="246" spans="1:12" ht="18" customHeight="1">
      <c r="A246" s="52"/>
      <c r="B246" s="40"/>
      <c r="C246" s="16" t="s">
        <v>209</v>
      </c>
      <c r="D246" s="37" t="s">
        <v>230</v>
      </c>
      <c r="E246" s="65">
        <f>SUM(F246:I246)</f>
        <v>0</v>
      </c>
      <c r="F246" s="116"/>
      <c r="G246" s="116"/>
      <c r="H246" s="116"/>
      <c r="I246" s="116"/>
      <c r="J246" s="116"/>
      <c r="K246" s="116"/>
      <c r="L246" s="117"/>
    </row>
    <row r="247" spans="1:12" ht="27.75" customHeight="1">
      <c r="A247" s="52"/>
      <c r="B247" s="162" t="s">
        <v>298</v>
      </c>
      <c r="C247" s="162"/>
      <c r="D247" s="37" t="s">
        <v>232</v>
      </c>
      <c r="E247" s="65">
        <f>SUM(E248:E250)</f>
        <v>0</v>
      </c>
      <c r="F247" s="65">
        <f aca="true" t="shared" si="85" ref="F247:L247">SUM(F248:F250)</f>
        <v>0</v>
      </c>
      <c r="G247" s="65">
        <f t="shared" si="85"/>
        <v>0</v>
      </c>
      <c r="H247" s="65">
        <f t="shared" si="85"/>
        <v>0</v>
      </c>
      <c r="I247" s="65">
        <f t="shared" si="85"/>
        <v>0</v>
      </c>
      <c r="J247" s="65">
        <f t="shared" si="85"/>
        <v>0</v>
      </c>
      <c r="K247" s="65">
        <f t="shared" si="85"/>
        <v>0</v>
      </c>
      <c r="L247" s="66">
        <f t="shared" si="85"/>
        <v>0</v>
      </c>
    </row>
    <row r="248" spans="1:12" ht="18" customHeight="1">
      <c r="A248" s="52"/>
      <c r="B248" s="40"/>
      <c r="C248" s="16" t="s">
        <v>205</v>
      </c>
      <c r="D248" s="37" t="s">
        <v>233</v>
      </c>
      <c r="E248" s="65">
        <f>SUM(F248:I248)</f>
        <v>0</v>
      </c>
      <c r="F248" s="116"/>
      <c r="G248" s="116"/>
      <c r="H248" s="116"/>
      <c r="I248" s="116"/>
      <c r="J248" s="116"/>
      <c r="K248" s="116"/>
      <c r="L248" s="117"/>
    </row>
    <row r="249" spans="1:12" ht="18" customHeight="1">
      <c r="A249" s="52"/>
      <c r="B249" s="40"/>
      <c r="C249" s="16" t="s">
        <v>207</v>
      </c>
      <c r="D249" s="37" t="s">
        <v>234</v>
      </c>
      <c r="E249" s="65">
        <f>SUM(F249:I249)</f>
        <v>0</v>
      </c>
      <c r="F249" s="116"/>
      <c r="G249" s="116"/>
      <c r="H249" s="116"/>
      <c r="I249" s="116"/>
      <c r="J249" s="116"/>
      <c r="K249" s="116"/>
      <c r="L249" s="117"/>
    </row>
    <row r="250" spans="1:12" ht="18" customHeight="1">
      <c r="A250" s="52"/>
      <c r="B250" s="40"/>
      <c r="C250" s="16" t="s">
        <v>209</v>
      </c>
      <c r="D250" s="37" t="s">
        <v>235</v>
      </c>
      <c r="E250" s="65">
        <f>SUM(F250:I250)</f>
        <v>0</v>
      </c>
      <c r="F250" s="116"/>
      <c r="G250" s="116"/>
      <c r="H250" s="116"/>
      <c r="I250" s="116"/>
      <c r="J250" s="116"/>
      <c r="K250" s="116"/>
      <c r="L250" s="117"/>
    </row>
    <row r="251" spans="1:12" ht="27.75" customHeight="1">
      <c r="A251" s="52"/>
      <c r="B251" s="162" t="s">
        <v>299</v>
      </c>
      <c r="C251" s="162"/>
      <c r="D251" s="37" t="s">
        <v>237</v>
      </c>
      <c r="E251" s="65">
        <f>SUM(E252:E254)</f>
        <v>0</v>
      </c>
      <c r="F251" s="65">
        <f aca="true" t="shared" si="86" ref="F251:L251">SUM(F252:F254)</f>
        <v>0</v>
      </c>
      <c r="G251" s="65">
        <f t="shared" si="86"/>
        <v>0</v>
      </c>
      <c r="H251" s="65">
        <f t="shared" si="86"/>
        <v>0</v>
      </c>
      <c r="I251" s="65">
        <f t="shared" si="86"/>
        <v>0</v>
      </c>
      <c r="J251" s="65">
        <f t="shared" si="86"/>
        <v>0</v>
      </c>
      <c r="K251" s="65">
        <f t="shared" si="86"/>
        <v>0</v>
      </c>
      <c r="L251" s="66">
        <f t="shared" si="86"/>
        <v>0</v>
      </c>
    </row>
    <row r="252" spans="1:12" ht="18" customHeight="1">
      <c r="A252" s="52"/>
      <c r="B252" s="40"/>
      <c r="C252" s="16" t="s">
        <v>205</v>
      </c>
      <c r="D252" s="37" t="s">
        <v>238</v>
      </c>
      <c r="E252" s="65">
        <f>SUM(F252:I252)</f>
        <v>0</v>
      </c>
      <c r="F252" s="116"/>
      <c r="G252" s="116"/>
      <c r="H252" s="116"/>
      <c r="I252" s="116"/>
      <c r="J252" s="116"/>
      <c r="K252" s="116"/>
      <c r="L252" s="117"/>
    </row>
    <row r="253" spans="1:12" ht="18" customHeight="1">
      <c r="A253" s="52"/>
      <c r="B253" s="40"/>
      <c r="C253" s="16" t="s">
        <v>207</v>
      </c>
      <c r="D253" s="37" t="s">
        <v>239</v>
      </c>
      <c r="E253" s="65">
        <f>SUM(F253:I253)</f>
        <v>0</v>
      </c>
      <c r="F253" s="116"/>
      <c r="G253" s="116"/>
      <c r="H253" s="116"/>
      <c r="I253" s="116"/>
      <c r="J253" s="116"/>
      <c r="K253" s="116"/>
      <c r="L253" s="117"/>
    </row>
    <row r="254" spans="1:12" ht="18" customHeight="1">
      <c r="A254" s="52"/>
      <c r="B254" s="40"/>
      <c r="C254" s="16" t="s">
        <v>209</v>
      </c>
      <c r="D254" s="37" t="s">
        <v>240</v>
      </c>
      <c r="E254" s="65">
        <f>SUM(F254:I254)</f>
        <v>0</v>
      </c>
      <c r="F254" s="116"/>
      <c r="G254" s="116"/>
      <c r="H254" s="116"/>
      <c r="I254" s="116"/>
      <c r="J254" s="116"/>
      <c r="K254" s="116"/>
      <c r="L254" s="117"/>
    </row>
    <row r="255" spans="1:12" ht="33" customHeight="1">
      <c r="A255" s="52"/>
      <c r="B255" s="162" t="s">
        <v>300</v>
      </c>
      <c r="C255" s="162"/>
      <c r="D255" s="37" t="s">
        <v>242</v>
      </c>
      <c r="E255" s="73">
        <f>SUM(E256:E258)</f>
        <v>0</v>
      </c>
      <c r="F255" s="73">
        <f aca="true" t="shared" si="87" ref="F255:L255">SUM(F256:F258)</f>
        <v>0</v>
      </c>
      <c r="G255" s="73">
        <f t="shared" si="87"/>
        <v>0</v>
      </c>
      <c r="H255" s="73">
        <f t="shared" si="87"/>
        <v>0</v>
      </c>
      <c r="I255" s="73">
        <f t="shared" si="87"/>
        <v>0</v>
      </c>
      <c r="J255" s="73">
        <f t="shared" si="87"/>
        <v>0</v>
      </c>
      <c r="K255" s="73">
        <f t="shared" si="87"/>
        <v>0</v>
      </c>
      <c r="L255" s="77">
        <f t="shared" si="87"/>
        <v>0</v>
      </c>
    </row>
    <row r="256" spans="1:12" ht="18" customHeight="1">
      <c r="A256" s="52"/>
      <c r="B256" s="40"/>
      <c r="C256" s="16" t="s">
        <v>205</v>
      </c>
      <c r="D256" s="37" t="s">
        <v>243</v>
      </c>
      <c r="E256" s="65">
        <f>SUM(F256:I256)</f>
        <v>0</v>
      </c>
      <c r="F256" s="116"/>
      <c r="G256" s="116"/>
      <c r="H256" s="116"/>
      <c r="I256" s="116"/>
      <c r="J256" s="116"/>
      <c r="K256" s="116"/>
      <c r="L256" s="117"/>
    </row>
    <row r="257" spans="1:12" ht="18" customHeight="1">
      <c r="A257" s="52"/>
      <c r="B257" s="40"/>
      <c r="C257" s="16" t="s">
        <v>207</v>
      </c>
      <c r="D257" s="37" t="s">
        <v>244</v>
      </c>
      <c r="E257" s="65">
        <f>SUM(F257:I257)</f>
        <v>0</v>
      </c>
      <c r="F257" s="116"/>
      <c r="G257" s="116"/>
      <c r="H257" s="116"/>
      <c r="I257" s="116"/>
      <c r="J257" s="116"/>
      <c r="K257" s="116"/>
      <c r="L257" s="117"/>
    </row>
    <row r="258" spans="1:12" ht="18" customHeight="1">
      <c r="A258" s="52"/>
      <c r="B258" s="40"/>
      <c r="C258" s="16" t="s">
        <v>209</v>
      </c>
      <c r="D258" s="37" t="s">
        <v>245</v>
      </c>
      <c r="E258" s="65">
        <f>SUM(F258:I258)</f>
        <v>0</v>
      </c>
      <c r="F258" s="116"/>
      <c r="G258" s="116"/>
      <c r="H258" s="116"/>
      <c r="I258" s="116"/>
      <c r="J258" s="116"/>
      <c r="K258" s="116"/>
      <c r="L258" s="117"/>
    </row>
    <row r="259" spans="1:12" ht="30" customHeight="1">
      <c r="A259" s="52"/>
      <c r="B259" s="162" t="s">
        <v>301</v>
      </c>
      <c r="C259" s="162"/>
      <c r="D259" s="37" t="s">
        <v>247</v>
      </c>
      <c r="E259" s="73">
        <f>SUM(E260:E262)</f>
        <v>0</v>
      </c>
      <c r="F259" s="73">
        <f aca="true" t="shared" si="88" ref="F259:L259">SUM(F260:F262)</f>
        <v>0</v>
      </c>
      <c r="G259" s="73">
        <f t="shared" si="88"/>
        <v>0</v>
      </c>
      <c r="H259" s="73">
        <f t="shared" si="88"/>
        <v>0</v>
      </c>
      <c r="I259" s="73">
        <f t="shared" si="88"/>
        <v>0</v>
      </c>
      <c r="J259" s="73">
        <f t="shared" si="88"/>
        <v>0</v>
      </c>
      <c r="K259" s="73">
        <f t="shared" si="88"/>
        <v>0</v>
      </c>
      <c r="L259" s="77">
        <f t="shared" si="88"/>
        <v>0</v>
      </c>
    </row>
    <row r="260" spans="1:12" ht="18" customHeight="1">
      <c r="A260" s="52"/>
      <c r="B260" s="40"/>
      <c r="C260" s="16" t="s">
        <v>205</v>
      </c>
      <c r="D260" s="37" t="s">
        <v>248</v>
      </c>
      <c r="E260" s="65">
        <f>SUM(F260:I260)</f>
        <v>0</v>
      </c>
      <c r="F260" s="116"/>
      <c r="G260" s="116"/>
      <c r="H260" s="116"/>
      <c r="I260" s="116"/>
      <c r="J260" s="116"/>
      <c r="K260" s="116"/>
      <c r="L260" s="117"/>
    </row>
    <row r="261" spans="1:12" ht="18" customHeight="1">
      <c r="A261" s="52"/>
      <c r="B261" s="40"/>
      <c r="C261" s="16" t="s">
        <v>207</v>
      </c>
      <c r="D261" s="37" t="s">
        <v>249</v>
      </c>
      <c r="E261" s="65">
        <f>SUM(F261:I261)</f>
        <v>0</v>
      </c>
      <c r="F261" s="116"/>
      <c r="G261" s="116"/>
      <c r="H261" s="116"/>
      <c r="I261" s="116"/>
      <c r="J261" s="116"/>
      <c r="K261" s="116"/>
      <c r="L261" s="117"/>
    </row>
    <row r="262" spans="1:12" ht="18" customHeight="1">
      <c r="A262" s="52"/>
      <c r="B262" s="40"/>
      <c r="C262" s="16" t="s">
        <v>209</v>
      </c>
      <c r="D262" s="37" t="s">
        <v>250</v>
      </c>
      <c r="E262" s="65">
        <f>SUM(F262:I262)</f>
        <v>0</v>
      </c>
      <c r="F262" s="116"/>
      <c r="G262" s="116"/>
      <c r="H262" s="116"/>
      <c r="I262" s="116"/>
      <c r="J262" s="116"/>
      <c r="K262" s="116"/>
      <c r="L262" s="117"/>
    </row>
    <row r="263" spans="1:12" ht="30" customHeight="1">
      <c r="A263" s="52"/>
      <c r="B263" s="162" t="s">
        <v>251</v>
      </c>
      <c r="C263" s="162"/>
      <c r="D263" s="37" t="s">
        <v>252</v>
      </c>
      <c r="E263" s="73">
        <f>SUM(E264:E266)</f>
        <v>0</v>
      </c>
      <c r="F263" s="73">
        <f aca="true" t="shared" si="89" ref="F263:L263">SUM(F264:F266)</f>
        <v>0</v>
      </c>
      <c r="G263" s="73">
        <f t="shared" si="89"/>
        <v>0</v>
      </c>
      <c r="H263" s="73">
        <f t="shared" si="89"/>
        <v>0</v>
      </c>
      <c r="I263" s="73">
        <f t="shared" si="89"/>
        <v>0</v>
      </c>
      <c r="J263" s="73">
        <f t="shared" si="89"/>
        <v>0</v>
      </c>
      <c r="K263" s="73">
        <f t="shared" si="89"/>
        <v>0</v>
      </c>
      <c r="L263" s="77">
        <f t="shared" si="89"/>
        <v>0</v>
      </c>
    </row>
    <row r="264" spans="1:12" ht="18" customHeight="1">
      <c r="A264" s="52"/>
      <c r="B264" s="40"/>
      <c r="C264" s="16" t="s">
        <v>205</v>
      </c>
      <c r="D264" s="37" t="s">
        <v>253</v>
      </c>
      <c r="E264" s="65">
        <f>SUM(F264:I264)</f>
        <v>0</v>
      </c>
      <c r="F264" s="116"/>
      <c r="G264" s="116"/>
      <c r="H264" s="116"/>
      <c r="I264" s="116"/>
      <c r="J264" s="116"/>
      <c r="K264" s="116"/>
      <c r="L264" s="117"/>
    </row>
    <row r="265" spans="1:12" ht="18" customHeight="1">
      <c r="A265" s="52"/>
      <c r="B265" s="40"/>
      <c r="C265" s="16" t="s">
        <v>207</v>
      </c>
      <c r="D265" s="37" t="s">
        <v>254</v>
      </c>
      <c r="E265" s="65">
        <f>SUM(F265:I265)</f>
        <v>0</v>
      </c>
      <c r="F265" s="116"/>
      <c r="G265" s="116"/>
      <c r="H265" s="116"/>
      <c r="I265" s="116"/>
      <c r="J265" s="116"/>
      <c r="K265" s="116"/>
      <c r="L265" s="117"/>
    </row>
    <row r="266" spans="1:12" ht="18" customHeight="1">
      <c r="A266" s="52"/>
      <c r="B266" s="40"/>
      <c r="C266" s="16" t="s">
        <v>255</v>
      </c>
      <c r="D266" s="37" t="s">
        <v>256</v>
      </c>
      <c r="E266" s="65">
        <f>SUM(F266:I266)</f>
        <v>0</v>
      </c>
      <c r="F266" s="116"/>
      <c r="G266" s="116"/>
      <c r="H266" s="116"/>
      <c r="I266" s="116"/>
      <c r="J266" s="116"/>
      <c r="K266" s="116"/>
      <c r="L266" s="117"/>
    </row>
    <row r="267" spans="1:12" s="29" customFormat="1" ht="29.25" customHeight="1">
      <c r="A267" s="53"/>
      <c r="B267" s="178" t="s">
        <v>257</v>
      </c>
      <c r="C267" s="178"/>
      <c r="D267" s="49" t="s">
        <v>258</v>
      </c>
      <c r="E267" s="67">
        <f>SUM(E268:E270)</f>
        <v>0</v>
      </c>
      <c r="F267" s="67">
        <f aca="true" t="shared" si="90" ref="F267:L267">SUM(F268:F270)</f>
        <v>0</v>
      </c>
      <c r="G267" s="67">
        <f t="shared" si="90"/>
        <v>0</v>
      </c>
      <c r="H267" s="67">
        <f t="shared" si="90"/>
        <v>0</v>
      </c>
      <c r="I267" s="67">
        <f t="shared" si="90"/>
        <v>0</v>
      </c>
      <c r="J267" s="67">
        <f t="shared" si="90"/>
        <v>0</v>
      </c>
      <c r="K267" s="67">
        <f t="shared" si="90"/>
        <v>0</v>
      </c>
      <c r="L267" s="71">
        <f t="shared" si="90"/>
        <v>0</v>
      </c>
    </row>
    <row r="268" spans="1:12" ht="18" customHeight="1">
      <c r="A268" s="52"/>
      <c r="B268" s="40"/>
      <c r="C268" s="16" t="s">
        <v>205</v>
      </c>
      <c r="D268" s="37" t="s">
        <v>259</v>
      </c>
      <c r="E268" s="65">
        <f>SUM(F268:I268)</f>
        <v>0</v>
      </c>
      <c r="F268" s="116"/>
      <c r="G268" s="116"/>
      <c r="H268" s="116"/>
      <c r="I268" s="116"/>
      <c r="J268" s="116"/>
      <c r="K268" s="116"/>
      <c r="L268" s="117"/>
    </row>
    <row r="269" spans="1:12" ht="18" customHeight="1">
      <c r="A269" s="52"/>
      <c r="B269" s="40"/>
      <c r="C269" s="16" t="s">
        <v>207</v>
      </c>
      <c r="D269" s="37" t="s">
        <v>260</v>
      </c>
      <c r="E269" s="65">
        <f>SUM(F269:I269)</f>
        <v>0</v>
      </c>
      <c r="F269" s="116"/>
      <c r="G269" s="116"/>
      <c r="H269" s="116"/>
      <c r="I269" s="116"/>
      <c r="J269" s="116"/>
      <c r="K269" s="116"/>
      <c r="L269" s="117"/>
    </row>
    <row r="270" spans="1:12" ht="18" customHeight="1">
      <c r="A270" s="52"/>
      <c r="B270" s="40"/>
      <c r="C270" s="16" t="s">
        <v>255</v>
      </c>
      <c r="D270" s="37" t="s">
        <v>261</v>
      </c>
      <c r="E270" s="65">
        <f>SUM(F270:I270)</f>
        <v>0</v>
      </c>
      <c r="F270" s="116"/>
      <c r="G270" s="116"/>
      <c r="H270" s="116"/>
      <c r="I270" s="116"/>
      <c r="J270" s="116"/>
      <c r="K270" s="116"/>
      <c r="L270" s="117"/>
    </row>
    <row r="271" spans="1:12" ht="43.5" customHeight="1">
      <c r="A271" s="52"/>
      <c r="B271" s="179" t="s">
        <v>302</v>
      </c>
      <c r="C271" s="179"/>
      <c r="D271" s="37" t="s">
        <v>263</v>
      </c>
      <c r="E271" s="78">
        <f>SUM(E272:E273)</f>
        <v>0</v>
      </c>
      <c r="F271" s="78">
        <f aca="true" t="shared" si="91" ref="F271:L271">SUM(F272:F273)</f>
        <v>0</v>
      </c>
      <c r="G271" s="78">
        <f t="shared" si="91"/>
        <v>0</v>
      </c>
      <c r="H271" s="78">
        <f t="shared" si="91"/>
        <v>0</v>
      </c>
      <c r="I271" s="78">
        <f t="shared" si="91"/>
        <v>0</v>
      </c>
      <c r="J271" s="78">
        <f t="shared" si="91"/>
        <v>0</v>
      </c>
      <c r="K271" s="78">
        <f t="shared" si="91"/>
        <v>0</v>
      </c>
      <c r="L271" s="79">
        <f t="shared" si="91"/>
        <v>0</v>
      </c>
    </row>
    <row r="272" spans="1:12" ht="18" customHeight="1">
      <c r="A272" s="52"/>
      <c r="B272" s="54"/>
      <c r="C272" s="16" t="s">
        <v>205</v>
      </c>
      <c r="D272" s="37" t="s">
        <v>264</v>
      </c>
      <c r="E272" s="65">
        <f>SUM(F272:I272)</f>
        <v>0</v>
      </c>
      <c r="F272" s="126"/>
      <c r="G272" s="126"/>
      <c r="H272" s="126"/>
      <c r="I272" s="126"/>
      <c r="J272" s="126"/>
      <c r="K272" s="126"/>
      <c r="L272" s="127"/>
    </row>
    <row r="273" spans="1:12" ht="18" customHeight="1">
      <c r="A273" s="52"/>
      <c r="B273" s="54"/>
      <c r="C273" s="16" t="s">
        <v>207</v>
      </c>
      <c r="D273" s="37" t="s">
        <v>265</v>
      </c>
      <c r="E273" s="65">
        <f>SUM(F273:I273)</f>
        <v>0</v>
      </c>
      <c r="F273" s="126"/>
      <c r="G273" s="126"/>
      <c r="H273" s="126"/>
      <c r="I273" s="126"/>
      <c r="J273" s="126"/>
      <c r="K273" s="126"/>
      <c r="L273" s="127"/>
    </row>
    <row r="274" spans="1:12" ht="30" customHeight="1">
      <c r="A274" s="55"/>
      <c r="B274" s="180" t="s">
        <v>266</v>
      </c>
      <c r="C274" s="181"/>
      <c r="D274" s="49" t="s">
        <v>267</v>
      </c>
      <c r="E274" s="67">
        <f>SUM(E275:E277)</f>
        <v>0</v>
      </c>
      <c r="F274" s="67">
        <f aca="true" t="shared" si="92" ref="F274:L274">SUM(F275:F277)</f>
        <v>0</v>
      </c>
      <c r="G274" s="67">
        <f t="shared" si="92"/>
        <v>0</v>
      </c>
      <c r="H274" s="67">
        <f t="shared" si="92"/>
        <v>0</v>
      </c>
      <c r="I274" s="67">
        <f t="shared" si="92"/>
        <v>0</v>
      </c>
      <c r="J274" s="67">
        <f t="shared" si="92"/>
        <v>0</v>
      </c>
      <c r="K274" s="67">
        <f t="shared" si="92"/>
        <v>0</v>
      </c>
      <c r="L274" s="71">
        <f t="shared" si="92"/>
        <v>0</v>
      </c>
    </row>
    <row r="275" spans="1:12" ht="18" customHeight="1">
      <c r="A275" s="55"/>
      <c r="B275" s="56"/>
      <c r="C275" s="31" t="s">
        <v>205</v>
      </c>
      <c r="D275" s="49" t="s">
        <v>268</v>
      </c>
      <c r="E275" s="65">
        <f>SUM(F275:I275)</f>
        <v>0</v>
      </c>
      <c r="F275" s="112"/>
      <c r="G275" s="112"/>
      <c r="H275" s="112"/>
      <c r="I275" s="112"/>
      <c r="J275" s="112"/>
      <c r="K275" s="112"/>
      <c r="L275" s="113"/>
    </row>
    <row r="276" spans="1:12" ht="18" customHeight="1">
      <c r="A276" s="55"/>
      <c r="B276" s="56"/>
      <c r="C276" s="31" t="s">
        <v>207</v>
      </c>
      <c r="D276" s="49" t="s">
        <v>269</v>
      </c>
      <c r="E276" s="65">
        <f>SUM(F276:I276)</f>
        <v>0</v>
      </c>
      <c r="F276" s="112"/>
      <c r="G276" s="112"/>
      <c r="H276" s="112"/>
      <c r="I276" s="112"/>
      <c r="J276" s="112"/>
      <c r="K276" s="112"/>
      <c r="L276" s="113"/>
    </row>
    <row r="277" spans="1:12" ht="18" customHeight="1">
      <c r="A277" s="55"/>
      <c r="B277" s="56"/>
      <c r="C277" s="31" t="s">
        <v>270</v>
      </c>
      <c r="D277" s="49" t="s">
        <v>271</v>
      </c>
      <c r="E277" s="65">
        <f>SUM(F277:I277)</f>
        <v>0</v>
      </c>
      <c r="F277" s="112"/>
      <c r="G277" s="112"/>
      <c r="H277" s="112"/>
      <c r="I277" s="112"/>
      <c r="J277" s="112"/>
      <c r="K277" s="112"/>
      <c r="L277" s="113"/>
    </row>
    <row r="278" spans="1:12" ht="29.25" customHeight="1">
      <c r="A278" s="55"/>
      <c r="B278" s="180" t="s">
        <v>272</v>
      </c>
      <c r="C278" s="181"/>
      <c r="D278" s="49" t="s">
        <v>273</v>
      </c>
      <c r="E278" s="67">
        <f>SUM(E279:E281)</f>
        <v>0</v>
      </c>
      <c r="F278" s="67">
        <f aca="true" t="shared" si="93" ref="F278:L278">SUM(F279:F281)</f>
        <v>0</v>
      </c>
      <c r="G278" s="67">
        <f t="shared" si="93"/>
        <v>0</v>
      </c>
      <c r="H278" s="67">
        <f t="shared" si="93"/>
        <v>0</v>
      </c>
      <c r="I278" s="67">
        <f t="shared" si="93"/>
        <v>0</v>
      </c>
      <c r="J278" s="67">
        <f t="shared" si="93"/>
        <v>0</v>
      </c>
      <c r="K278" s="67">
        <f t="shared" si="93"/>
        <v>0</v>
      </c>
      <c r="L278" s="71">
        <f t="shared" si="93"/>
        <v>0</v>
      </c>
    </row>
    <row r="279" spans="1:12" ht="18" customHeight="1">
      <c r="A279" s="55"/>
      <c r="B279" s="56"/>
      <c r="C279" s="31" t="s">
        <v>205</v>
      </c>
      <c r="D279" s="49" t="s">
        <v>274</v>
      </c>
      <c r="E279" s="65">
        <f>SUM(F279:I279)</f>
        <v>0</v>
      </c>
      <c r="F279" s="112"/>
      <c r="G279" s="112"/>
      <c r="H279" s="112"/>
      <c r="I279" s="112"/>
      <c r="J279" s="112"/>
      <c r="K279" s="112"/>
      <c r="L279" s="113"/>
    </row>
    <row r="280" spans="1:12" ht="18" customHeight="1">
      <c r="A280" s="55"/>
      <c r="B280" s="56"/>
      <c r="C280" s="31" t="s">
        <v>207</v>
      </c>
      <c r="D280" s="49" t="s">
        <v>275</v>
      </c>
      <c r="E280" s="65">
        <f>SUM(F280:I280)</f>
        <v>0</v>
      </c>
      <c r="F280" s="112"/>
      <c r="G280" s="112"/>
      <c r="H280" s="112"/>
      <c r="I280" s="112"/>
      <c r="J280" s="112"/>
      <c r="K280" s="112"/>
      <c r="L280" s="113"/>
    </row>
    <row r="281" spans="1:12" ht="18" customHeight="1" thickBot="1">
      <c r="A281" s="59"/>
      <c r="B281" s="60"/>
      <c r="C281" s="61" t="s">
        <v>270</v>
      </c>
      <c r="D281" s="62" t="s">
        <v>276</v>
      </c>
      <c r="E281" s="93">
        <f>SUM(F281:I281)</f>
        <v>0</v>
      </c>
      <c r="F281" s="128"/>
      <c r="G281" s="128"/>
      <c r="H281" s="128"/>
      <c r="I281" s="128"/>
      <c r="J281" s="128"/>
      <c r="K281" s="128"/>
      <c r="L281" s="129"/>
    </row>
    <row r="282" spans="1:12" ht="14.25">
      <c r="A282" s="102"/>
      <c r="B282" s="104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</row>
    <row r="283" spans="1:12" ht="14.25">
      <c r="A283" s="194" t="s">
        <v>304</v>
      </c>
      <c r="B283" s="194"/>
      <c r="C283" s="194"/>
      <c r="D283" s="194"/>
      <c r="E283" s="195" t="s">
        <v>305</v>
      </c>
      <c r="F283" s="195"/>
      <c r="G283" s="195"/>
      <c r="H283" s="195"/>
      <c r="I283" s="195"/>
      <c r="J283" s="195"/>
      <c r="K283" s="195"/>
      <c r="L283" s="195"/>
    </row>
    <row r="284" spans="1:12" ht="14.25">
      <c r="A284" s="196"/>
      <c r="B284" s="196"/>
      <c r="C284" s="196"/>
      <c r="D284" s="196"/>
      <c r="E284" s="195"/>
      <c r="F284" s="195"/>
      <c r="G284" s="195"/>
      <c r="H284" s="195"/>
      <c r="I284" s="195"/>
      <c r="J284" s="195"/>
      <c r="K284" s="195"/>
      <c r="L284" s="195"/>
    </row>
    <row r="285" spans="1:12" ht="14.25">
      <c r="A285" s="105"/>
      <c r="B285" s="105"/>
      <c r="C285" s="106"/>
      <c r="D285" s="107"/>
      <c r="E285" s="105"/>
      <c r="F285" s="108"/>
      <c r="G285" s="105"/>
      <c r="H285" s="109"/>
      <c r="I285" s="102"/>
      <c r="J285" s="102"/>
      <c r="K285" s="102"/>
      <c r="L285" s="102"/>
    </row>
  </sheetData>
  <sheetProtection password="9AB5" sheet="1"/>
  <mergeCells count="98">
    <mergeCell ref="A284:D284"/>
    <mergeCell ref="E284:L284"/>
    <mergeCell ref="B259:C259"/>
    <mergeCell ref="B263:C263"/>
    <mergeCell ref="B267:C267"/>
    <mergeCell ref="B271:C271"/>
    <mergeCell ref="B274:C274"/>
    <mergeCell ref="B278:C278"/>
    <mergeCell ref="B251:C251"/>
    <mergeCell ref="B255:C255"/>
    <mergeCell ref="A283:D283"/>
    <mergeCell ref="E283:L283"/>
    <mergeCell ref="B235:C235"/>
    <mergeCell ref="B239:C239"/>
    <mergeCell ref="B243:C243"/>
    <mergeCell ref="B247:C247"/>
    <mergeCell ref="B225:C225"/>
    <mergeCell ref="A226:C226"/>
    <mergeCell ref="B227:C227"/>
    <mergeCell ref="B231:C231"/>
    <mergeCell ref="A215:C215"/>
    <mergeCell ref="B216:C216"/>
    <mergeCell ref="B217:C217"/>
    <mergeCell ref="B221:C221"/>
    <mergeCell ref="B209:C209"/>
    <mergeCell ref="A211:C211"/>
    <mergeCell ref="B213:C213"/>
    <mergeCell ref="B214:C214"/>
    <mergeCell ref="B195:C195"/>
    <mergeCell ref="B196:C196"/>
    <mergeCell ref="A197:C197"/>
    <mergeCell ref="A208:C208"/>
    <mergeCell ref="B186:C186"/>
    <mergeCell ref="A189:C189"/>
    <mergeCell ref="B192:C192"/>
    <mergeCell ref="A193:C193"/>
    <mergeCell ref="B173:C173"/>
    <mergeCell ref="B174:C174"/>
    <mergeCell ref="B175:C175"/>
    <mergeCell ref="A184:C184"/>
    <mergeCell ref="B169:C169"/>
    <mergeCell ref="B170:C170"/>
    <mergeCell ref="B171:C171"/>
    <mergeCell ref="B172:C172"/>
    <mergeCell ref="A143:C143"/>
    <mergeCell ref="A162:C162"/>
    <mergeCell ref="A163:C163"/>
    <mergeCell ref="B166:C166"/>
    <mergeCell ref="B128:C128"/>
    <mergeCell ref="B132:C132"/>
    <mergeCell ref="B135:C135"/>
    <mergeCell ref="B139:C139"/>
    <mergeCell ref="B112:C112"/>
    <mergeCell ref="B116:C116"/>
    <mergeCell ref="B120:C120"/>
    <mergeCell ref="B124:C124"/>
    <mergeCell ref="B96:C96"/>
    <mergeCell ref="B100:C100"/>
    <mergeCell ref="B104:C104"/>
    <mergeCell ref="B108:C108"/>
    <mergeCell ref="B82:C82"/>
    <mergeCell ref="A87:C87"/>
    <mergeCell ref="B88:C88"/>
    <mergeCell ref="B92:C92"/>
    <mergeCell ref="B75:C75"/>
    <mergeCell ref="B76:C76"/>
    <mergeCell ref="B77:C77"/>
    <mergeCell ref="B78:C78"/>
    <mergeCell ref="B70:C70"/>
    <mergeCell ref="B71:C71"/>
    <mergeCell ref="B72:C72"/>
    <mergeCell ref="A73:C73"/>
    <mergeCell ref="A64:C64"/>
    <mergeCell ref="B65:C65"/>
    <mergeCell ref="A67:C67"/>
    <mergeCell ref="A68:C68"/>
    <mergeCell ref="B44:C44"/>
    <mergeCell ref="B45:C45"/>
    <mergeCell ref="A54:C54"/>
    <mergeCell ref="B56:C56"/>
    <mergeCell ref="B40:C40"/>
    <mergeCell ref="B41:C41"/>
    <mergeCell ref="B42:C42"/>
    <mergeCell ref="B43:C43"/>
    <mergeCell ref="A32:C32"/>
    <mergeCell ref="A33:C33"/>
    <mergeCell ref="B36:C36"/>
    <mergeCell ref="B39:C39"/>
    <mergeCell ref="A6:L6"/>
    <mergeCell ref="A7:L7"/>
    <mergeCell ref="A10:C12"/>
    <mergeCell ref="D10:D12"/>
    <mergeCell ref="E10:I10"/>
    <mergeCell ref="J10:L10"/>
    <mergeCell ref="F11:I11"/>
    <mergeCell ref="J11:J12"/>
    <mergeCell ref="K11:K12"/>
    <mergeCell ref="L11:L12"/>
  </mergeCells>
  <printOptions horizontalCentered="1"/>
  <pageMargins left="0.31496062992126" right="0.31496062992126" top="0.590551181102362" bottom="0.393700787401575" header="0.31496062992126" footer="0.25"/>
  <pageSetup horizontalDpi="600" verticalDpi="600" orientation="landscape" paperSize="9" scale="83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2"/>
  <sheetViews>
    <sheetView workbookViewId="0" topLeftCell="A1">
      <selection activeCell="A1" sqref="A1"/>
    </sheetView>
  </sheetViews>
  <sheetFormatPr defaultColWidth="8.8515625" defaultRowHeight="12.75"/>
  <cols>
    <col min="1" max="1" width="7.28125" style="2" customWidth="1"/>
    <col min="2" max="2" width="6.57421875" style="2" customWidth="1"/>
    <col min="3" max="3" width="53.8515625" style="2" customWidth="1"/>
    <col min="4" max="4" width="12.140625" style="2" customWidth="1"/>
    <col min="5" max="5" width="11.421875" style="2" customWidth="1"/>
    <col min="6" max="6" width="13.140625" style="2" customWidth="1"/>
    <col min="7" max="7" width="11.57421875" style="2" customWidth="1"/>
    <col min="8" max="8" width="12.140625" style="2" customWidth="1"/>
    <col min="9" max="10" width="11.28125" style="2" customWidth="1"/>
    <col min="11" max="11" width="12.140625" style="2" customWidth="1"/>
    <col min="12" max="12" width="11.140625" style="2" customWidth="1"/>
    <col min="13" max="13" width="11.28125" style="2" customWidth="1"/>
    <col min="14" max="16384" width="8.8515625" style="2" customWidth="1"/>
  </cols>
  <sheetData>
    <row r="1" spans="1:13" ht="15">
      <c r="A1" s="100" t="s">
        <v>303</v>
      </c>
      <c r="B1" s="100"/>
      <c r="C1" s="100"/>
      <c r="D1" s="125"/>
      <c r="E1" s="131"/>
      <c r="F1" s="102"/>
      <c r="G1" s="131"/>
      <c r="H1" s="131"/>
      <c r="I1" s="131"/>
      <c r="J1" s="131"/>
      <c r="K1" s="131" t="s">
        <v>307</v>
      </c>
      <c r="L1" s="131"/>
      <c r="M1" s="131"/>
    </row>
    <row r="2" spans="1:13" ht="14.25">
      <c r="A2" s="130" t="s">
        <v>306</v>
      </c>
      <c r="B2" s="102"/>
      <c r="C2" s="101"/>
      <c r="D2" s="125"/>
      <c r="E2" s="131"/>
      <c r="F2" s="102"/>
      <c r="G2" s="131"/>
      <c r="H2" s="131"/>
      <c r="I2" s="131"/>
      <c r="J2" s="131"/>
      <c r="K2" s="131" t="s">
        <v>308</v>
      </c>
      <c r="L2" s="131"/>
      <c r="M2" s="131"/>
    </row>
    <row r="3" spans="1:13" ht="15">
      <c r="A3" s="100" t="s">
        <v>38</v>
      </c>
      <c r="B3" s="102"/>
      <c r="C3" s="103"/>
      <c r="D3" s="125"/>
      <c r="E3" s="131"/>
      <c r="F3" s="102"/>
      <c r="G3" s="131"/>
      <c r="H3" s="131"/>
      <c r="I3" s="131"/>
      <c r="J3" s="131"/>
      <c r="K3" s="131"/>
      <c r="L3" s="131"/>
      <c r="M3" s="131"/>
    </row>
    <row r="4" spans="1:13" ht="15">
      <c r="A4" s="100"/>
      <c r="B4" s="102"/>
      <c r="C4" s="103"/>
      <c r="D4" s="125"/>
      <c r="E4" s="102"/>
      <c r="F4" s="102"/>
      <c r="G4" s="102"/>
      <c r="H4" s="102"/>
      <c r="I4" s="102"/>
      <c r="J4" s="102"/>
      <c r="K4" s="102"/>
      <c r="L4" s="102"/>
      <c r="M4" s="102"/>
    </row>
    <row r="5" spans="1:13" ht="18">
      <c r="A5" s="134" t="s">
        <v>39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</row>
    <row r="6" spans="1:13" ht="18">
      <c r="A6" s="134" t="s">
        <v>309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9" ht="15">
      <c r="A7" s="4"/>
      <c r="B7" s="4"/>
      <c r="C7" s="4"/>
      <c r="D7" s="4"/>
      <c r="E7" s="4"/>
      <c r="F7" s="4"/>
      <c r="G7" s="4"/>
      <c r="H7" s="4"/>
      <c r="I7" s="4"/>
    </row>
    <row r="8" spans="1:13" ht="15.75" thickBot="1">
      <c r="A8" s="5"/>
      <c r="B8" s="5"/>
      <c r="C8" s="5"/>
      <c r="D8" s="1"/>
      <c r="E8" s="3"/>
      <c r="F8" s="3"/>
      <c r="G8" s="6"/>
      <c r="H8" s="7"/>
      <c r="I8" s="8"/>
      <c r="M8" s="8" t="s">
        <v>41</v>
      </c>
    </row>
    <row r="9" spans="1:13" ht="16.5" customHeight="1">
      <c r="A9" s="197" t="s">
        <v>42</v>
      </c>
      <c r="B9" s="198"/>
      <c r="C9" s="199"/>
      <c r="D9" s="200" t="s">
        <v>43</v>
      </c>
      <c r="E9" s="201" t="s">
        <v>44</v>
      </c>
      <c r="F9" s="201"/>
      <c r="G9" s="147"/>
      <c r="H9" s="147"/>
      <c r="I9" s="147"/>
      <c r="J9" s="147"/>
      <c r="K9" s="148" t="s">
        <v>45</v>
      </c>
      <c r="L9" s="148"/>
      <c r="M9" s="149"/>
    </row>
    <row r="10" spans="1:13" ht="21" customHeight="1">
      <c r="A10" s="202"/>
      <c r="B10" s="203"/>
      <c r="C10" s="204"/>
      <c r="D10" s="205"/>
      <c r="E10" s="206" t="s">
        <v>46</v>
      </c>
      <c r="F10" s="206"/>
      <c r="G10" s="150" t="s">
        <v>47</v>
      </c>
      <c r="H10" s="150"/>
      <c r="I10" s="150"/>
      <c r="J10" s="207"/>
      <c r="K10" s="151">
        <v>2015</v>
      </c>
      <c r="L10" s="151">
        <v>2016</v>
      </c>
      <c r="M10" s="153">
        <v>2017</v>
      </c>
    </row>
    <row r="11" spans="1:13" ht="59.25" customHeight="1" thickBot="1">
      <c r="A11" s="208"/>
      <c r="B11" s="209"/>
      <c r="C11" s="210"/>
      <c r="D11" s="211"/>
      <c r="E11" s="10" t="s">
        <v>48</v>
      </c>
      <c r="F11" s="212" t="s">
        <v>310</v>
      </c>
      <c r="G11" s="11" t="s">
        <v>49</v>
      </c>
      <c r="H11" s="11" t="s">
        <v>50</v>
      </c>
      <c r="I11" s="11" t="s">
        <v>51</v>
      </c>
      <c r="J11" s="213" t="s">
        <v>52</v>
      </c>
      <c r="K11" s="152"/>
      <c r="L11" s="152"/>
      <c r="M11" s="154"/>
    </row>
    <row r="12" spans="1:13" ht="53.25" customHeight="1">
      <c r="A12" s="214" t="s">
        <v>311</v>
      </c>
      <c r="B12" s="215"/>
      <c r="C12" s="216"/>
      <c r="D12" s="217" t="s">
        <v>312</v>
      </c>
      <c r="E12" s="218">
        <f>E13+E19+E26+E77+E84+E91</f>
        <v>27559.23</v>
      </c>
      <c r="F12" s="218">
        <f aca="true" t="shared" si="0" ref="F12:M12">F13+F19+F26+F77+F84+F91</f>
        <v>0</v>
      </c>
      <c r="G12" s="218">
        <f t="shared" si="0"/>
        <v>6776</v>
      </c>
      <c r="H12" s="218">
        <f t="shared" si="0"/>
        <v>6718.23</v>
      </c>
      <c r="I12" s="218">
        <f t="shared" si="0"/>
        <v>6593</v>
      </c>
      <c r="J12" s="218">
        <f t="shared" si="0"/>
        <v>7472</v>
      </c>
      <c r="K12" s="218">
        <f t="shared" si="0"/>
        <v>29014.42</v>
      </c>
      <c r="L12" s="218">
        <f t="shared" si="0"/>
        <v>29283.760000000002</v>
      </c>
      <c r="M12" s="219">
        <f t="shared" si="0"/>
        <v>29761.06</v>
      </c>
    </row>
    <row r="13" spans="1:13" s="226" customFormat="1" ht="18" customHeight="1">
      <c r="A13" s="220" t="s">
        <v>313</v>
      </c>
      <c r="B13" s="221"/>
      <c r="C13" s="222"/>
      <c r="D13" s="223" t="s">
        <v>314</v>
      </c>
      <c r="E13" s="224">
        <f>E14+E18</f>
        <v>0</v>
      </c>
      <c r="F13" s="224">
        <f aca="true" t="shared" si="1" ref="F13:M13">F14+F18</f>
        <v>0</v>
      </c>
      <c r="G13" s="224">
        <f t="shared" si="1"/>
        <v>0</v>
      </c>
      <c r="H13" s="224">
        <f t="shared" si="1"/>
        <v>0</v>
      </c>
      <c r="I13" s="224">
        <f t="shared" si="1"/>
        <v>0</v>
      </c>
      <c r="J13" s="224">
        <f t="shared" si="1"/>
        <v>0</v>
      </c>
      <c r="K13" s="224">
        <f t="shared" si="1"/>
        <v>0</v>
      </c>
      <c r="L13" s="224">
        <f t="shared" si="1"/>
        <v>0</v>
      </c>
      <c r="M13" s="225">
        <f t="shared" si="1"/>
        <v>0</v>
      </c>
    </row>
    <row r="14" spans="1:13" ht="18" customHeight="1">
      <c r="A14" s="227" t="s">
        <v>315</v>
      </c>
      <c r="B14" s="228"/>
      <c r="C14" s="229"/>
      <c r="D14" s="230" t="s">
        <v>316</v>
      </c>
      <c r="E14" s="231">
        <f>SUM(E16:E17)</f>
        <v>0</v>
      </c>
      <c r="F14" s="231">
        <f aca="true" t="shared" si="2" ref="F14:M14">SUM(F16:F17)</f>
        <v>0</v>
      </c>
      <c r="G14" s="231">
        <f t="shared" si="2"/>
        <v>0</v>
      </c>
      <c r="H14" s="231">
        <f t="shared" si="2"/>
        <v>0</v>
      </c>
      <c r="I14" s="231">
        <f t="shared" si="2"/>
        <v>0</v>
      </c>
      <c r="J14" s="231">
        <f t="shared" si="2"/>
        <v>0</v>
      </c>
      <c r="K14" s="231">
        <f t="shared" si="2"/>
        <v>0</v>
      </c>
      <c r="L14" s="231">
        <f t="shared" si="2"/>
        <v>0</v>
      </c>
      <c r="M14" s="232">
        <f t="shared" si="2"/>
        <v>0</v>
      </c>
    </row>
    <row r="15" spans="1:13" ht="18" customHeight="1">
      <c r="A15" s="233" t="s">
        <v>317</v>
      </c>
      <c r="B15" s="234"/>
      <c r="C15" s="234"/>
      <c r="D15" s="235"/>
      <c r="E15" s="236"/>
      <c r="F15" s="236"/>
      <c r="G15" s="236"/>
      <c r="H15" s="236"/>
      <c r="I15" s="236"/>
      <c r="J15" s="236"/>
      <c r="K15" s="236"/>
      <c r="L15" s="236"/>
      <c r="M15" s="237"/>
    </row>
    <row r="16" spans="1:13" ht="18" customHeight="1">
      <c r="A16" s="12"/>
      <c r="B16" s="20" t="s">
        <v>318</v>
      </c>
      <c r="C16" s="238"/>
      <c r="D16" s="239" t="s">
        <v>319</v>
      </c>
      <c r="E16" s="236">
        <f>SUM(G16:J16)</f>
        <v>0</v>
      </c>
      <c r="F16" s="240"/>
      <c r="G16" s="240"/>
      <c r="H16" s="240"/>
      <c r="I16" s="240"/>
      <c r="J16" s="240"/>
      <c r="K16" s="240"/>
      <c r="L16" s="240"/>
      <c r="M16" s="241"/>
    </row>
    <row r="17" spans="1:13" ht="18" customHeight="1">
      <c r="A17" s="12"/>
      <c r="B17" s="20" t="s">
        <v>320</v>
      </c>
      <c r="C17" s="238"/>
      <c r="D17" s="239" t="s">
        <v>321</v>
      </c>
      <c r="E17" s="236">
        <f>SUM(G17:J17)</f>
        <v>0</v>
      </c>
      <c r="F17" s="240"/>
      <c r="G17" s="240"/>
      <c r="H17" s="240"/>
      <c r="I17" s="240"/>
      <c r="J17" s="240"/>
      <c r="K17" s="240"/>
      <c r="L17" s="240"/>
      <c r="M17" s="241"/>
    </row>
    <row r="18" spans="1:13" ht="18" customHeight="1">
      <c r="A18" s="242" t="s">
        <v>322</v>
      </c>
      <c r="B18" s="243"/>
      <c r="C18" s="243"/>
      <c r="D18" s="36" t="s">
        <v>323</v>
      </c>
      <c r="E18" s="236">
        <f>SUM(G18:J18)</f>
        <v>0</v>
      </c>
      <c r="F18" s="244"/>
      <c r="G18" s="244"/>
      <c r="H18" s="244"/>
      <c r="I18" s="244"/>
      <c r="J18" s="244"/>
      <c r="K18" s="244"/>
      <c r="L18" s="244"/>
      <c r="M18" s="245"/>
    </row>
    <row r="19" spans="1:13" ht="33" customHeight="1">
      <c r="A19" s="246" t="s">
        <v>324</v>
      </c>
      <c r="B19" s="247"/>
      <c r="C19" s="248"/>
      <c r="D19" s="36" t="s">
        <v>325</v>
      </c>
      <c r="E19" s="231">
        <f>E20</f>
        <v>0</v>
      </c>
      <c r="F19" s="231">
        <f aca="true" t="shared" si="3" ref="F19:M19">F20</f>
        <v>0</v>
      </c>
      <c r="G19" s="231">
        <f t="shared" si="3"/>
        <v>0</v>
      </c>
      <c r="H19" s="231">
        <f t="shared" si="3"/>
        <v>0</v>
      </c>
      <c r="I19" s="231">
        <f t="shared" si="3"/>
        <v>0</v>
      </c>
      <c r="J19" s="231">
        <f t="shared" si="3"/>
        <v>0</v>
      </c>
      <c r="K19" s="231">
        <f t="shared" si="3"/>
        <v>0</v>
      </c>
      <c r="L19" s="231">
        <f t="shared" si="3"/>
        <v>0</v>
      </c>
      <c r="M19" s="232">
        <f t="shared" si="3"/>
        <v>0</v>
      </c>
    </row>
    <row r="20" spans="1:13" ht="36" customHeight="1">
      <c r="A20" s="249" t="s">
        <v>326</v>
      </c>
      <c r="B20" s="170"/>
      <c r="C20" s="171"/>
      <c r="D20" s="230" t="s">
        <v>327</v>
      </c>
      <c r="E20" s="231">
        <f>E22+E24+E25</f>
        <v>0</v>
      </c>
      <c r="F20" s="231">
        <f aca="true" t="shared" si="4" ref="F20:M20">F22+F24+F25</f>
        <v>0</v>
      </c>
      <c r="G20" s="231">
        <f t="shared" si="4"/>
        <v>0</v>
      </c>
      <c r="H20" s="231">
        <f t="shared" si="4"/>
        <v>0</v>
      </c>
      <c r="I20" s="231">
        <f t="shared" si="4"/>
        <v>0</v>
      </c>
      <c r="J20" s="231">
        <f t="shared" si="4"/>
        <v>0</v>
      </c>
      <c r="K20" s="231">
        <f t="shared" si="4"/>
        <v>0</v>
      </c>
      <c r="L20" s="231">
        <f t="shared" si="4"/>
        <v>0</v>
      </c>
      <c r="M20" s="232">
        <f t="shared" si="4"/>
        <v>0</v>
      </c>
    </row>
    <row r="21" spans="1:13" ht="18" customHeight="1">
      <c r="A21" s="233" t="s">
        <v>317</v>
      </c>
      <c r="B21" s="234"/>
      <c r="C21" s="234"/>
      <c r="D21" s="235"/>
      <c r="E21" s="236"/>
      <c r="F21" s="236"/>
      <c r="G21" s="236"/>
      <c r="H21" s="236"/>
      <c r="I21" s="236"/>
      <c r="J21" s="236"/>
      <c r="K21" s="236"/>
      <c r="L21" s="236"/>
      <c r="M21" s="237"/>
    </row>
    <row r="22" spans="1:13" ht="18" customHeight="1">
      <c r="A22" s="250"/>
      <c r="B22" s="251" t="s">
        <v>328</v>
      </c>
      <c r="C22" s="238"/>
      <c r="D22" s="235" t="s">
        <v>329</v>
      </c>
      <c r="E22" s="236">
        <f>E23</f>
        <v>0</v>
      </c>
      <c r="F22" s="236">
        <f aca="true" t="shared" si="5" ref="F22:M22">F23</f>
        <v>0</v>
      </c>
      <c r="G22" s="236">
        <f t="shared" si="5"/>
        <v>0</v>
      </c>
      <c r="H22" s="236">
        <f t="shared" si="5"/>
        <v>0</v>
      </c>
      <c r="I22" s="236">
        <f t="shared" si="5"/>
        <v>0</v>
      </c>
      <c r="J22" s="236">
        <f t="shared" si="5"/>
        <v>0</v>
      </c>
      <c r="K22" s="236">
        <f t="shared" si="5"/>
        <v>0</v>
      </c>
      <c r="L22" s="236">
        <f t="shared" si="5"/>
        <v>0</v>
      </c>
      <c r="M22" s="237">
        <f t="shared" si="5"/>
        <v>0</v>
      </c>
    </row>
    <row r="23" spans="1:13" ht="18" customHeight="1">
      <c r="A23" s="250"/>
      <c r="B23" s="251"/>
      <c r="C23" s="252" t="s">
        <v>330</v>
      </c>
      <c r="D23" s="235" t="s">
        <v>331</v>
      </c>
      <c r="E23" s="236">
        <f>SUM(G23:J23)</f>
        <v>0</v>
      </c>
      <c r="F23" s="240"/>
      <c r="G23" s="240"/>
      <c r="H23" s="240"/>
      <c r="I23" s="240"/>
      <c r="J23" s="240"/>
      <c r="K23" s="240"/>
      <c r="L23" s="240"/>
      <c r="M23" s="241"/>
    </row>
    <row r="24" spans="1:13" ht="18" customHeight="1">
      <c r="A24" s="250"/>
      <c r="B24" s="253" t="s">
        <v>332</v>
      </c>
      <c r="C24" s="254"/>
      <c r="D24" s="235" t="s">
        <v>333</v>
      </c>
      <c r="E24" s="236">
        <f>SUM(G24:J24)</f>
        <v>0</v>
      </c>
      <c r="F24" s="240"/>
      <c r="G24" s="240"/>
      <c r="H24" s="240"/>
      <c r="I24" s="240"/>
      <c r="J24" s="240"/>
      <c r="K24" s="240"/>
      <c r="L24" s="240"/>
      <c r="M24" s="241"/>
    </row>
    <row r="25" spans="1:13" ht="18" customHeight="1">
      <c r="A25" s="250"/>
      <c r="B25" s="251" t="s">
        <v>334</v>
      </c>
      <c r="C25" s="238"/>
      <c r="D25" s="235" t="s">
        <v>335</v>
      </c>
      <c r="E25" s="236">
        <f>SUM(G25:J25)</f>
        <v>0</v>
      </c>
      <c r="F25" s="240"/>
      <c r="G25" s="240"/>
      <c r="H25" s="240"/>
      <c r="I25" s="240"/>
      <c r="J25" s="240"/>
      <c r="K25" s="240"/>
      <c r="L25" s="240"/>
      <c r="M25" s="241"/>
    </row>
    <row r="26" spans="1:13" s="226" customFormat="1" ht="32.25" customHeight="1">
      <c r="A26" s="255" t="s">
        <v>336</v>
      </c>
      <c r="B26" s="256"/>
      <c r="C26" s="257"/>
      <c r="D26" s="258" t="s">
        <v>337</v>
      </c>
      <c r="E26" s="231">
        <f>E27+E43+E51+E67</f>
        <v>27559.23</v>
      </c>
      <c r="F26" s="231">
        <f aca="true" t="shared" si="6" ref="F26:M26">F27+F43+F51+F67</f>
        <v>0</v>
      </c>
      <c r="G26" s="231">
        <f t="shared" si="6"/>
        <v>6776</v>
      </c>
      <c r="H26" s="231">
        <f t="shared" si="6"/>
        <v>6718.23</v>
      </c>
      <c r="I26" s="231">
        <f t="shared" si="6"/>
        <v>6593</v>
      </c>
      <c r="J26" s="231">
        <f t="shared" si="6"/>
        <v>7472</v>
      </c>
      <c r="K26" s="231">
        <f t="shared" si="6"/>
        <v>29014.42</v>
      </c>
      <c r="L26" s="231">
        <f t="shared" si="6"/>
        <v>29283.760000000002</v>
      </c>
      <c r="M26" s="232">
        <f t="shared" si="6"/>
        <v>29761.06</v>
      </c>
    </row>
    <row r="27" spans="1:13" ht="29.25" customHeight="1">
      <c r="A27" s="259" t="s">
        <v>338</v>
      </c>
      <c r="B27" s="156"/>
      <c r="C27" s="157"/>
      <c r="D27" s="260" t="s">
        <v>339</v>
      </c>
      <c r="E27" s="231">
        <f>E29+E32+E36+E37+E39+E42</f>
        <v>0</v>
      </c>
      <c r="F27" s="231">
        <f aca="true" t="shared" si="7" ref="F27:M27">F29+F32+F36+F37+F39+F42</f>
        <v>0</v>
      </c>
      <c r="G27" s="231">
        <f t="shared" si="7"/>
        <v>0</v>
      </c>
      <c r="H27" s="231">
        <f t="shared" si="7"/>
        <v>0</v>
      </c>
      <c r="I27" s="231">
        <f t="shared" si="7"/>
        <v>0</v>
      </c>
      <c r="J27" s="231">
        <f t="shared" si="7"/>
        <v>0</v>
      </c>
      <c r="K27" s="231">
        <f t="shared" si="7"/>
        <v>0</v>
      </c>
      <c r="L27" s="231">
        <f t="shared" si="7"/>
        <v>0</v>
      </c>
      <c r="M27" s="232">
        <f t="shared" si="7"/>
        <v>0</v>
      </c>
    </row>
    <row r="28" spans="1:13" ht="18" customHeight="1">
      <c r="A28" s="233" t="s">
        <v>317</v>
      </c>
      <c r="B28" s="234"/>
      <c r="C28" s="234"/>
      <c r="D28" s="261"/>
      <c r="E28" s="236"/>
      <c r="F28" s="236"/>
      <c r="G28" s="236"/>
      <c r="H28" s="236"/>
      <c r="I28" s="236"/>
      <c r="J28" s="236"/>
      <c r="K28" s="236"/>
      <c r="L28" s="236"/>
      <c r="M28" s="237"/>
    </row>
    <row r="29" spans="1:13" ht="18" customHeight="1">
      <c r="A29" s="250"/>
      <c r="B29" s="262" t="s">
        <v>340</v>
      </c>
      <c r="C29" s="263"/>
      <c r="D29" s="239" t="s">
        <v>341</v>
      </c>
      <c r="E29" s="236">
        <f>SUM(E30:E31)</f>
        <v>0</v>
      </c>
      <c r="F29" s="236">
        <f aca="true" t="shared" si="8" ref="F29:M29">SUM(F30:F31)</f>
        <v>0</v>
      </c>
      <c r="G29" s="236">
        <f t="shared" si="8"/>
        <v>0</v>
      </c>
      <c r="H29" s="236">
        <f t="shared" si="8"/>
        <v>0</v>
      </c>
      <c r="I29" s="236">
        <f t="shared" si="8"/>
        <v>0</v>
      </c>
      <c r="J29" s="236">
        <f t="shared" si="8"/>
        <v>0</v>
      </c>
      <c r="K29" s="236">
        <f t="shared" si="8"/>
        <v>0</v>
      </c>
      <c r="L29" s="236">
        <f t="shared" si="8"/>
        <v>0</v>
      </c>
      <c r="M29" s="237">
        <f t="shared" si="8"/>
        <v>0</v>
      </c>
    </row>
    <row r="30" spans="1:13" ht="18" customHeight="1">
      <c r="A30" s="250"/>
      <c r="B30" s="262"/>
      <c r="C30" s="264" t="s">
        <v>342</v>
      </c>
      <c r="D30" s="239" t="s">
        <v>343</v>
      </c>
      <c r="E30" s="236">
        <f>SUM(G30:J30)</f>
        <v>0</v>
      </c>
      <c r="F30" s="240"/>
      <c r="G30" s="240"/>
      <c r="H30" s="240"/>
      <c r="I30" s="240"/>
      <c r="J30" s="240"/>
      <c r="K30" s="240"/>
      <c r="L30" s="240"/>
      <c r="M30" s="241"/>
    </row>
    <row r="31" spans="1:13" ht="18" customHeight="1">
      <c r="A31" s="250"/>
      <c r="B31" s="262"/>
      <c r="C31" s="264" t="s">
        <v>344</v>
      </c>
      <c r="D31" s="239" t="s">
        <v>345</v>
      </c>
      <c r="E31" s="236">
        <f>SUM(G31:J31)</f>
        <v>0</v>
      </c>
      <c r="F31" s="240"/>
      <c r="G31" s="240"/>
      <c r="H31" s="240"/>
      <c r="I31" s="240"/>
      <c r="J31" s="240"/>
      <c r="K31" s="240"/>
      <c r="L31" s="240"/>
      <c r="M31" s="241"/>
    </row>
    <row r="32" spans="1:13" ht="18" customHeight="1">
      <c r="A32" s="250"/>
      <c r="B32" s="262" t="s">
        <v>346</v>
      </c>
      <c r="C32" s="265"/>
      <c r="D32" s="239" t="s">
        <v>347</v>
      </c>
      <c r="E32" s="236">
        <f>SUM(E33:E35)</f>
        <v>0</v>
      </c>
      <c r="F32" s="236">
        <f aca="true" t="shared" si="9" ref="F32:M32">SUM(F33:F35)</f>
        <v>0</v>
      </c>
      <c r="G32" s="236">
        <f t="shared" si="9"/>
        <v>0</v>
      </c>
      <c r="H32" s="236">
        <f t="shared" si="9"/>
        <v>0</v>
      </c>
      <c r="I32" s="236">
        <f t="shared" si="9"/>
        <v>0</v>
      </c>
      <c r="J32" s="236">
        <f t="shared" si="9"/>
        <v>0</v>
      </c>
      <c r="K32" s="236">
        <f t="shared" si="9"/>
        <v>0</v>
      </c>
      <c r="L32" s="236">
        <f t="shared" si="9"/>
        <v>0</v>
      </c>
      <c r="M32" s="237">
        <f t="shared" si="9"/>
        <v>0</v>
      </c>
    </row>
    <row r="33" spans="1:13" ht="18" customHeight="1">
      <c r="A33" s="250"/>
      <c r="B33" s="262"/>
      <c r="C33" s="252" t="s">
        <v>348</v>
      </c>
      <c r="D33" s="239" t="s">
        <v>349</v>
      </c>
      <c r="E33" s="236">
        <f>SUM(G33:J33)</f>
        <v>0</v>
      </c>
      <c r="F33" s="240"/>
      <c r="G33" s="240"/>
      <c r="H33" s="240"/>
      <c r="I33" s="240"/>
      <c r="J33" s="240"/>
      <c r="K33" s="240"/>
      <c r="L33" s="240"/>
      <c r="M33" s="241"/>
    </row>
    <row r="34" spans="1:13" ht="18" customHeight="1">
      <c r="A34" s="250"/>
      <c r="B34" s="262"/>
      <c r="C34" s="252" t="s">
        <v>350</v>
      </c>
      <c r="D34" s="239" t="s">
        <v>351</v>
      </c>
      <c r="E34" s="236">
        <f>SUM(G34:J34)</f>
        <v>0</v>
      </c>
      <c r="F34" s="240"/>
      <c r="G34" s="240"/>
      <c r="H34" s="240"/>
      <c r="I34" s="240"/>
      <c r="J34" s="240"/>
      <c r="K34" s="240"/>
      <c r="L34" s="240"/>
      <c r="M34" s="241"/>
    </row>
    <row r="35" spans="1:13" ht="18" customHeight="1">
      <c r="A35" s="250"/>
      <c r="B35" s="262"/>
      <c r="C35" s="121" t="s">
        <v>352</v>
      </c>
      <c r="D35" s="239" t="s">
        <v>353</v>
      </c>
      <c r="E35" s="236">
        <f>SUM(G35:J35)</f>
        <v>0</v>
      </c>
      <c r="F35" s="240"/>
      <c r="G35" s="240"/>
      <c r="H35" s="240"/>
      <c r="I35" s="240"/>
      <c r="J35" s="240"/>
      <c r="K35" s="240"/>
      <c r="L35" s="240"/>
      <c r="M35" s="241"/>
    </row>
    <row r="36" spans="1:13" ht="18" customHeight="1">
      <c r="A36" s="250"/>
      <c r="B36" s="266" t="s">
        <v>354</v>
      </c>
      <c r="C36" s="266"/>
      <c r="D36" s="239" t="s">
        <v>355</v>
      </c>
      <c r="E36" s="236">
        <f>SUM(G36:J36)</f>
        <v>0</v>
      </c>
      <c r="F36" s="240"/>
      <c r="G36" s="240"/>
      <c r="H36" s="240"/>
      <c r="I36" s="240"/>
      <c r="J36" s="240"/>
      <c r="K36" s="240"/>
      <c r="L36" s="240"/>
      <c r="M36" s="241"/>
    </row>
    <row r="37" spans="1:13" ht="18" customHeight="1">
      <c r="A37" s="250"/>
      <c r="B37" s="266" t="s">
        <v>356</v>
      </c>
      <c r="C37" s="40"/>
      <c r="D37" s="239" t="s">
        <v>357</v>
      </c>
      <c r="E37" s="236">
        <f>E38</f>
        <v>0</v>
      </c>
      <c r="F37" s="236">
        <f aca="true" t="shared" si="10" ref="F37:M37">F38</f>
        <v>0</v>
      </c>
      <c r="G37" s="236">
        <f t="shared" si="10"/>
        <v>0</v>
      </c>
      <c r="H37" s="236">
        <f t="shared" si="10"/>
        <v>0</v>
      </c>
      <c r="I37" s="236">
        <f t="shared" si="10"/>
        <v>0</v>
      </c>
      <c r="J37" s="236">
        <f t="shared" si="10"/>
        <v>0</v>
      </c>
      <c r="K37" s="236">
        <f t="shared" si="10"/>
        <v>0</v>
      </c>
      <c r="L37" s="236">
        <f t="shared" si="10"/>
        <v>0</v>
      </c>
      <c r="M37" s="237">
        <f t="shared" si="10"/>
        <v>0</v>
      </c>
    </row>
    <row r="38" spans="1:13" ht="18" customHeight="1">
      <c r="A38" s="250"/>
      <c r="B38" s="266"/>
      <c r="C38" s="252" t="s">
        <v>358</v>
      </c>
      <c r="D38" s="239" t="s">
        <v>359</v>
      </c>
      <c r="E38" s="236">
        <f>SUM(G38:J38)</f>
        <v>0</v>
      </c>
      <c r="F38" s="240"/>
      <c r="G38" s="240"/>
      <c r="H38" s="240"/>
      <c r="I38" s="240"/>
      <c r="J38" s="240"/>
      <c r="K38" s="240"/>
      <c r="L38" s="240"/>
      <c r="M38" s="241"/>
    </row>
    <row r="39" spans="1:13" ht="18" customHeight="1">
      <c r="A39" s="250"/>
      <c r="B39" s="266" t="s">
        <v>360</v>
      </c>
      <c r="C39" s="266"/>
      <c r="D39" s="239" t="s">
        <v>361</v>
      </c>
      <c r="E39" s="236">
        <f>SUM(E40:E41)</f>
        <v>0</v>
      </c>
      <c r="F39" s="236">
        <f aca="true" t="shared" si="11" ref="F39:M39">SUM(F40:F41)</f>
        <v>0</v>
      </c>
      <c r="G39" s="236">
        <f t="shared" si="11"/>
        <v>0</v>
      </c>
      <c r="H39" s="236">
        <f t="shared" si="11"/>
        <v>0</v>
      </c>
      <c r="I39" s="236">
        <f t="shared" si="11"/>
        <v>0</v>
      </c>
      <c r="J39" s="236">
        <f t="shared" si="11"/>
        <v>0</v>
      </c>
      <c r="K39" s="236">
        <f t="shared" si="11"/>
        <v>0</v>
      </c>
      <c r="L39" s="236">
        <f t="shared" si="11"/>
        <v>0</v>
      </c>
      <c r="M39" s="237">
        <f t="shared" si="11"/>
        <v>0</v>
      </c>
    </row>
    <row r="40" spans="1:13" ht="18" customHeight="1">
      <c r="A40" s="250"/>
      <c r="B40" s="266"/>
      <c r="C40" s="264" t="s">
        <v>362</v>
      </c>
      <c r="D40" s="239" t="s">
        <v>363</v>
      </c>
      <c r="E40" s="236">
        <f>SUM(G40:J40)</f>
        <v>0</v>
      </c>
      <c r="F40" s="240"/>
      <c r="G40" s="240"/>
      <c r="H40" s="240"/>
      <c r="I40" s="240"/>
      <c r="J40" s="240"/>
      <c r="K40" s="240"/>
      <c r="L40" s="240"/>
      <c r="M40" s="241"/>
    </row>
    <row r="41" spans="1:13" ht="18" customHeight="1">
      <c r="A41" s="250"/>
      <c r="B41" s="266"/>
      <c r="C41" s="252" t="s">
        <v>364</v>
      </c>
      <c r="D41" s="239" t="s">
        <v>365</v>
      </c>
      <c r="E41" s="236">
        <f>SUM(G41:J41)</f>
        <v>0</v>
      </c>
      <c r="F41" s="240"/>
      <c r="G41" s="240"/>
      <c r="H41" s="240"/>
      <c r="I41" s="240"/>
      <c r="J41" s="240"/>
      <c r="K41" s="240"/>
      <c r="L41" s="240"/>
      <c r="M41" s="241"/>
    </row>
    <row r="42" spans="1:13" ht="18" customHeight="1">
      <c r="A42" s="250"/>
      <c r="B42" s="20" t="s">
        <v>366</v>
      </c>
      <c r="C42" s="20"/>
      <c r="D42" s="239" t="s">
        <v>367</v>
      </c>
      <c r="E42" s="236">
        <f>SUM(G42:J42)</f>
        <v>0</v>
      </c>
      <c r="F42" s="240"/>
      <c r="G42" s="240"/>
      <c r="H42" s="240"/>
      <c r="I42" s="240"/>
      <c r="J42" s="240"/>
      <c r="K42" s="240"/>
      <c r="L42" s="240"/>
      <c r="M42" s="241"/>
    </row>
    <row r="43" spans="1:13" ht="18" customHeight="1">
      <c r="A43" s="267" t="s">
        <v>368</v>
      </c>
      <c r="B43" s="121"/>
      <c r="C43" s="24"/>
      <c r="D43" s="260" t="s">
        <v>369</v>
      </c>
      <c r="E43" s="231">
        <f>E45+E48+E49</f>
        <v>27559.23</v>
      </c>
      <c r="F43" s="231">
        <f aca="true" t="shared" si="12" ref="F43:M43">F45+F48+F49</f>
        <v>0</v>
      </c>
      <c r="G43" s="231">
        <f t="shared" si="12"/>
        <v>6776</v>
      </c>
      <c r="H43" s="231">
        <f t="shared" si="12"/>
        <v>6718.23</v>
      </c>
      <c r="I43" s="231">
        <f t="shared" si="12"/>
        <v>6593</v>
      </c>
      <c r="J43" s="231">
        <f t="shared" si="12"/>
        <v>7472</v>
      </c>
      <c r="K43" s="231">
        <f t="shared" si="12"/>
        <v>29014.42</v>
      </c>
      <c r="L43" s="231">
        <f t="shared" si="12"/>
        <v>29283.760000000002</v>
      </c>
      <c r="M43" s="232">
        <f t="shared" si="12"/>
        <v>29761.06</v>
      </c>
    </row>
    <row r="44" spans="1:13" ht="18" customHeight="1">
      <c r="A44" s="233" t="s">
        <v>317</v>
      </c>
      <c r="B44" s="234"/>
      <c r="C44" s="234"/>
      <c r="D44" s="261"/>
      <c r="E44" s="236"/>
      <c r="F44" s="236"/>
      <c r="G44" s="236"/>
      <c r="H44" s="236"/>
      <c r="I44" s="236"/>
      <c r="J44" s="236"/>
      <c r="K44" s="236"/>
      <c r="L44" s="236"/>
      <c r="M44" s="237"/>
    </row>
    <row r="45" spans="1:13" ht="27" customHeight="1">
      <c r="A45" s="233"/>
      <c r="B45" s="161" t="s">
        <v>370</v>
      </c>
      <c r="C45" s="189"/>
      <c r="D45" s="261" t="s">
        <v>371</v>
      </c>
      <c r="E45" s="236">
        <f>SUM(E46:E47)</f>
        <v>27559.23</v>
      </c>
      <c r="F45" s="236">
        <f aca="true" t="shared" si="13" ref="F45:M45">SUM(F46:F47)</f>
        <v>0</v>
      </c>
      <c r="G45" s="236">
        <f t="shared" si="13"/>
        <v>6776</v>
      </c>
      <c r="H45" s="236">
        <f t="shared" si="13"/>
        <v>6718.23</v>
      </c>
      <c r="I45" s="236">
        <f t="shared" si="13"/>
        <v>6593</v>
      </c>
      <c r="J45" s="236">
        <f t="shared" si="13"/>
        <v>7472</v>
      </c>
      <c r="K45" s="236">
        <f t="shared" si="13"/>
        <v>29014.42</v>
      </c>
      <c r="L45" s="236">
        <f t="shared" si="13"/>
        <v>29283.760000000002</v>
      </c>
      <c r="M45" s="237">
        <f t="shared" si="13"/>
        <v>29761.06</v>
      </c>
    </row>
    <row r="46" spans="1:13" ht="18" customHeight="1">
      <c r="A46" s="233"/>
      <c r="B46" s="234"/>
      <c r="C46" s="121" t="s">
        <v>372</v>
      </c>
      <c r="D46" s="261" t="s">
        <v>373</v>
      </c>
      <c r="E46" s="236">
        <f>SUM(G46:J46)</f>
        <v>27559.23</v>
      </c>
      <c r="F46" s="240">
        <v>0</v>
      </c>
      <c r="G46" s="240">
        <f aca="true" t="shared" si="14" ref="G46:M46">G149+G249</f>
        <v>6776</v>
      </c>
      <c r="H46" s="240">
        <f t="shared" si="14"/>
        <v>6718.23</v>
      </c>
      <c r="I46" s="240">
        <f t="shared" si="14"/>
        <v>6593</v>
      </c>
      <c r="J46" s="240">
        <f t="shared" si="14"/>
        <v>7472</v>
      </c>
      <c r="K46" s="240">
        <f t="shared" si="14"/>
        <v>29014.42</v>
      </c>
      <c r="L46" s="240">
        <f t="shared" si="14"/>
        <v>29283.760000000002</v>
      </c>
      <c r="M46" s="240">
        <f t="shared" si="14"/>
        <v>29761.06</v>
      </c>
    </row>
    <row r="47" spans="1:13" ht="18" customHeight="1">
      <c r="A47" s="233"/>
      <c r="B47" s="234"/>
      <c r="C47" s="121" t="s">
        <v>374</v>
      </c>
      <c r="D47" s="261" t="s">
        <v>375</v>
      </c>
      <c r="E47" s="236">
        <f>SUM(G47:J47)</f>
        <v>0</v>
      </c>
      <c r="F47" s="240"/>
      <c r="G47" s="240"/>
      <c r="H47" s="240"/>
      <c r="I47" s="240"/>
      <c r="J47" s="240"/>
      <c r="K47" s="240"/>
      <c r="L47" s="240"/>
      <c r="M47" s="241"/>
    </row>
    <row r="48" spans="1:13" ht="18" customHeight="1">
      <c r="A48" s="233"/>
      <c r="B48" s="235" t="s">
        <v>376</v>
      </c>
      <c r="C48" s="121"/>
      <c r="D48" s="261" t="s">
        <v>377</v>
      </c>
      <c r="E48" s="236">
        <f>SUM(G48:J48)</f>
        <v>0</v>
      </c>
      <c r="F48" s="240"/>
      <c r="G48" s="240"/>
      <c r="H48" s="240"/>
      <c r="I48" s="240"/>
      <c r="J48" s="240"/>
      <c r="K48" s="240"/>
      <c r="L48" s="240"/>
      <c r="M48" s="241"/>
    </row>
    <row r="49" spans="1:13" ht="18" customHeight="1">
      <c r="A49" s="250"/>
      <c r="B49" s="266" t="s">
        <v>378</v>
      </c>
      <c r="C49" s="266"/>
      <c r="D49" s="261" t="s">
        <v>379</v>
      </c>
      <c r="E49" s="236">
        <f>E50</f>
        <v>0</v>
      </c>
      <c r="F49" s="236">
        <f aca="true" t="shared" si="15" ref="F49:M49">F50</f>
        <v>0</v>
      </c>
      <c r="G49" s="236">
        <f t="shared" si="15"/>
        <v>0</v>
      </c>
      <c r="H49" s="236">
        <f t="shared" si="15"/>
        <v>0</v>
      </c>
      <c r="I49" s="236">
        <f t="shared" si="15"/>
        <v>0</v>
      </c>
      <c r="J49" s="236">
        <f t="shared" si="15"/>
        <v>0</v>
      </c>
      <c r="K49" s="236">
        <f t="shared" si="15"/>
        <v>0</v>
      </c>
      <c r="L49" s="236">
        <f t="shared" si="15"/>
        <v>0</v>
      </c>
      <c r="M49" s="237">
        <f t="shared" si="15"/>
        <v>0</v>
      </c>
    </row>
    <row r="50" spans="1:13" ht="18" customHeight="1">
      <c r="A50" s="250"/>
      <c r="B50" s="266"/>
      <c r="C50" s="121" t="s">
        <v>380</v>
      </c>
      <c r="D50" s="261" t="s">
        <v>381</v>
      </c>
      <c r="E50" s="236">
        <f>SUM(G50:J50)</f>
        <v>0</v>
      </c>
      <c r="F50" s="240"/>
      <c r="G50" s="240"/>
      <c r="H50" s="240"/>
      <c r="I50" s="240"/>
      <c r="J50" s="240"/>
      <c r="K50" s="240"/>
      <c r="L50" s="240"/>
      <c r="M50" s="241"/>
    </row>
    <row r="51" spans="1:13" ht="18" customHeight="1">
      <c r="A51" s="267" t="s">
        <v>382</v>
      </c>
      <c r="B51" s="252"/>
      <c r="C51" s="268"/>
      <c r="D51" s="260" t="s">
        <v>383</v>
      </c>
      <c r="E51" s="231">
        <f>E53+E64+E66</f>
        <v>0</v>
      </c>
      <c r="F51" s="231">
        <f aca="true" t="shared" si="16" ref="F51:M51">F53+F64+F66</f>
        <v>0</v>
      </c>
      <c r="G51" s="231">
        <f t="shared" si="16"/>
        <v>0</v>
      </c>
      <c r="H51" s="231">
        <f t="shared" si="16"/>
        <v>0</v>
      </c>
      <c r="I51" s="231">
        <f t="shared" si="16"/>
        <v>0</v>
      </c>
      <c r="J51" s="231">
        <f t="shared" si="16"/>
        <v>0</v>
      </c>
      <c r="K51" s="231">
        <f t="shared" si="16"/>
        <v>0</v>
      </c>
      <c r="L51" s="231">
        <f t="shared" si="16"/>
        <v>0</v>
      </c>
      <c r="M51" s="232">
        <f t="shared" si="16"/>
        <v>0</v>
      </c>
    </row>
    <row r="52" spans="1:13" ht="18" customHeight="1">
      <c r="A52" s="233" t="s">
        <v>317</v>
      </c>
      <c r="B52" s="234"/>
      <c r="C52" s="234"/>
      <c r="D52" s="261"/>
      <c r="E52" s="236"/>
      <c r="F52" s="236"/>
      <c r="G52" s="236"/>
      <c r="H52" s="236"/>
      <c r="I52" s="236"/>
      <c r="J52" s="236"/>
      <c r="K52" s="236"/>
      <c r="L52" s="236"/>
      <c r="M52" s="237"/>
    </row>
    <row r="53" spans="1:13" ht="45" customHeight="1">
      <c r="A53" s="269"/>
      <c r="B53" s="178" t="s">
        <v>384</v>
      </c>
      <c r="C53" s="178"/>
      <c r="D53" s="261" t="s">
        <v>385</v>
      </c>
      <c r="E53" s="236">
        <f>SUM(E54:E63)</f>
        <v>0</v>
      </c>
      <c r="F53" s="236">
        <f aca="true" t="shared" si="17" ref="F53:M53">SUM(F54:F63)</f>
        <v>0</v>
      </c>
      <c r="G53" s="236">
        <f t="shared" si="17"/>
        <v>0</v>
      </c>
      <c r="H53" s="236">
        <f t="shared" si="17"/>
        <v>0</v>
      </c>
      <c r="I53" s="236">
        <f t="shared" si="17"/>
        <v>0</v>
      </c>
      <c r="J53" s="236">
        <f t="shared" si="17"/>
        <v>0</v>
      </c>
      <c r="K53" s="236">
        <f t="shared" si="17"/>
        <v>0</v>
      </c>
      <c r="L53" s="236">
        <f t="shared" si="17"/>
        <v>0</v>
      </c>
      <c r="M53" s="237">
        <f t="shared" si="17"/>
        <v>0</v>
      </c>
    </row>
    <row r="54" spans="1:13" ht="18" customHeight="1">
      <c r="A54" s="269"/>
      <c r="B54" s="266"/>
      <c r="C54" s="270" t="s">
        <v>386</v>
      </c>
      <c r="D54" s="261" t="s">
        <v>387</v>
      </c>
      <c r="E54" s="236">
        <f aca="true" t="shared" si="18" ref="E54:E63">SUM(G54:J54)</f>
        <v>0</v>
      </c>
      <c r="F54" s="240"/>
      <c r="G54" s="240"/>
      <c r="H54" s="240"/>
      <c r="I54" s="240"/>
      <c r="J54" s="240"/>
      <c r="K54" s="240"/>
      <c r="L54" s="240"/>
      <c r="M54" s="241"/>
    </row>
    <row r="55" spans="1:13" ht="18" customHeight="1">
      <c r="A55" s="269"/>
      <c r="B55" s="266"/>
      <c r="C55" s="121" t="s">
        <v>388</v>
      </c>
      <c r="D55" s="261" t="s">
        <v>389</v>
      </c>
      <c r="E55" s="236">
        <f t="shared" si="18"/>
        <v>0</v>
      </c>
      <c r="F55" s="240"/>
      <c r="G55" s="240"/>
      <c r="H55" s="240"/>
      <c r="I55" s="240"/>
      <c r="J55" s="240"/>
      <c r="K55" s="240"/>
      <c r="L55" s="240"/>
      <c r="M55" s="241"/>
    </row>
    <row r="56" spans="1:13" ht="18" customHeight="1">
      <c r="A56" s="269"/>
      <c r="B56" s="266"/>
      <c r="C56" s="270" t="s">
        <v>390</v>
      </c>
      <c r="D56" s="261" t="s">
        <v>391</v>
      </c>
      <c r="E56" s="236">
        <f t="shared" si="18"/>
        <v>0</v>
      </c>
      <c r="F56" s="240"/>
      <c r="G56" s="240"/>
      <c r="H56" s="240"/>
      <c r="I56" s="240"/>
      <c r="J56" s="240"/>
      <c r="K56" s="240"/>
      <c r="L56" s="240"/>
      <c r="M56" s="241"/>
    </row>
    <row r="57" spans="1:13" ht="18" customHeight="1">
      <c r="A57" s="269"/>
      <c r="B57" s="266"/>
      <c r="C57" s="270" t="s">
        <v>392</v>
      </c>
      <c r="D57" s="261" t="s">
        <v>393</v>
      </c>
      <c r="E57" s="236">
        <f t="shared" si="18"/>
        <v>0</v>
      </c>
      <c r="F57" s="240"/>
      <c r="G57" s="240"/>
      <c r="H57" s="240"/>
      <c r="I57" s="240"/>
      <c r="J57" s="240"/>
      <c r="K57" s="240"/>
      <c r="L57" s="240"/>
      <c r="M57" s="241"/>
    </row>
    <row r="58" spans="1:13" ht="18" customHeight="1">
      <c r="A58" s="269"/>
      <c r="B58" s="266"/>
      <c r="C58" s="270" t="s">
        <v>394</v>
      </c>
      <c r="D58" s="261" t="s">
        <v>395</v>
      </c>
      <c r="E58" s="236">
        <f t="shared" si="18"/>
        <v>0</v>
      </c>
      <c r="F58" s="240"/>
      <c r="G58" s="240"/>
      <c r="H58" s="240"/>
      <c r="I58" s="240"/>
      <c r="J58" s="240"/>
      <c r="K58" s="240"/>
      <c r="L58" s="240"/>
      <c r="M58" s="241"/>
    </row>
    <row r="59" spans="1:13" ht="18" customHeight="1">
      <c r="A59" s="269"/>
      <c r="B59" s="266"/>
      <c r="C59" s="270" t="s">
        <v>396</v>
      </c>
      <c r="D59" s="261" t="s">
        <v>397</v>
      </c>
      <c r="E59" s="236">
        <f t="shared" si="18"/>
        <v>0</v>
      </c>
      <c r="F59" s="240"/>
      <c r="G59" s="240"/>
      <c r="H59" s="240"/>
      <c r="I59" s="240"/>
      <c r="J59" s="240"/>
      <c r="K59" s="240"/>
      <c r="L59" s="240"/>
      <c r="M59" s="241"/>
    </row>
    <row r="60" spans="1:13" ht="18" customHeight="1">
      <c r="A60" s="269"/>
      <c r="B60" s="266"/>
      <c r="C60" s="270" t="s">
        <v>398</v>
      </c>
      <c r="D60" s="261" t="s">
        <v>399</v>
      </c>
      <c r="E60" s="236">
        <f t="shared" si="18"/>
        <v>0</v>
      </c>
      <c r="F60" s="240"/>
      <c r="G60" s="240"/>
      <c r="H60" s="240"/>
      <c r="I60" s="240"/>
      <c r="J60" s="240"/>
      <c r="K60" s="240"/>
      <c r="L60" s="240"/>
      <c r="M60" s="241"/>
    </row>
    <row r="61" spans="1:13" ht="18" customHeight="1">
      <c r="A61" s="269"/>
      <c r="B61" s="266"/>
      <c r="C61" s="270" t="s">
        <v>400</v>
      </c>
      <c r="D61" s="261" t="s">
        <v>401</v>
      </c>
      <c r="E61" s="236">
        <f t="shared" si="18"/>
        <v>0</v>
      </c>
      <c r="F61" s="240"/>
      <c r="G61" s="240"/>
      <c r="H61" s="240"/>
      <c r="I61" s="240"/>
      <c r="J61" s="240"/>
      <c r="K61" s="240"/>
      <c r="L61" s="240"/>
      <c r="M61" s="241"/>
    </row>
    <row r="62" spans="1:13" ht="18" customHeight="1">
      <c r="A62" s="269"/>
      <c r="B62" s="266"/>
      <c r="C62" s="270" t="s">
        <v>402</v>
      </c>
      <c r="D62" s="261" t="s">
        <v>403</v>
      </c>
      <c r="E62" s="236">
        <f t="shared" si="18"/>
        <v>0</v>
      </c>
      <c r="F62" s="240"/>
      <c r="G62" s="240"/>
      <c r="H62" s="240"/>
      <c r="I62" s="240"/>
      <c r="J62" s="240"/>
      <c r="K62" s="240"/>
      <c r="L62" s="240"/>
      <c r="M62" s="241"/>
    </row>
    <row r="63" spans="1:13" ht="18" customHeight="1">
      <c r="A63" s="269"/>
      <c r="B63" s="266"/>
      <c r="C63" s="121" t="s">
        <v>404</v>
      </c>
      <c r="D63" s="261" t="s">
        <v>405</v>
      </c>
      <c r="E63" s="236">
        <f t="shared" si="18"/>
        <v>0</v>
      </c>
      <c r="F63" s="240"/>
      <c r="G63" s="240"/>
      <c r="H63" s="240"/>
      <c r="I63" s="240"/>
      <c r="J63" s="240"/>
      <c r="K63" s="240"/>
      <c r="L63" s="240"/>
      <c r="M63" s="241"/>
    </row>
    <row r="64" spans="1:13" ht="18" customHeight="1">
      <c r="A64" s="269"/>
      <c r="B64" s="266" t="s">
        <v>406</v>
      </c>
      <c r="C64" s="20"/>
      <c r="D64" s="235" t="s">
        <v>407</v>
      </c>
      <c r="E64" s="236">
        <f>E65</f>
        <v>0</v>
      </c>
      <c r="F64" s="236">
        <f aca="true" t="shared" si="19" ref="F64:M64">F65</f>
        <v>0</v>
      </c>
      <c r="G64" s="236">
        <f t="shared" si="19"/>
        <v>0</v>
      </c>
      <c r="H64" s="236">
        <f t="shared" si="19"/>
        <v>0</v>
      </c>
      <c r="I64" s="236">
        <f t="shared" si="19"/>
        <v>0</v>
      </c>
      <c r="J64" s="236">
        <f t="shared" si="19"/>
        <v>0</v>
      </c>
      <c r="K64" s="236">
        <f t="shared" si="19"/>
        <v>0</v>
      </c>
      <c r="L64" s="236">
        <f t="shared" si="19"/>
        <v>0</v>
      </c>
      <c r="M64" s="237">
        <f t="shared" si="19"/>
        <v>0</v>
      </c>
    </row>
    <row r="65" spans="1:13" ht="18" customHeight="1">
      <c r="A65" s="269"/>
      <c r="B65" s="266"/>
      <c r="C65" s="121" t="s">
        <v>408</v>
      </c>
      <c r="D65" s="271" t="s">
        <v>409</v>
      </c>
      <c r="E65" s="236">
        <f>SUM(G65:J65)</f>
        <v>0</v>
      </c>
      <c r="F65" s="240"/>
      <c r="G65" s="240"/>
      <c r="H65" s="240"/>
      <c r="I65" s="240"/>
      <c r="J65" s="240"/>
      <c r="K65" s="240"/>
      <c r="L65" s="240"/>
      <c r="M65" s="241"/>
    </row>
    <row r="66" spans="1:13" ht="18" customHeight="1">
      <c r="A66" s="269"/>
      <c r="B66" s="266" t="s">
        <v>410</v>
      </c>
      <c r="C66" s="268"/>
      <c r="D66" s="235" t="s">
        <v>411</v>
      </c>
      <c r="E66" s="236">
        <f>SUM(G66:J66)</f>
        <v>0</v>
      </c>
      <c r="F66" s="240"/>
      <c r="G66" s="240"/>
      <c r="H66" s="240"/>
      <c r="I66" s="240"/>
      <c r="J66" s="240"/>
      <c r="K66" s="240"/>
      <c r="L66" s="240"/>
      <c r="M66" s="241"/>
    </row>
    <row r="67" spans="1:13" ht="33" customHeight="1">
      <c r="A67" s="259" t="s">
        <v>412</v>
      </c>
      <c r="B67" s="272"/>
      <c r="C67" s="273"/>
      <c r="D67" s="260" t="s">
        <v>413</v>
      </c>
      <c r="E67" s="231">
        <f>SUM(E69:E70)+SUM(E72:E74)</f>
        <v>0</v>
      </c>
      <c r="F67" s="231">
        <f aca="true" t="shared" si="20" ref="F67:M67">SUM(F69:F70)+SUM(F72:F74)</f>
        <v>0</v>
      </c>
      <c r="G67" s="231">
        <f t="shared" si="20"/>
        <v>0</v>
      </c>
      <c r="H67" s="231">
        <f t="shared" si="20"/>
        <v>0</v>
      </c>
      <c r="I67" s="231">
        <f t="shared" si="20"/>
        <v>0</v>
      </c>
      <c r="J67" s="231">
        <f t="shared" si="20"/>
        <v>0</v>
      </c>
      <c r="K67" s="231">
        <f t="shared" si="20"/>
        <v>0</v>
      </c>
      <c r="L67" s="231">
        <f t="shared" si="20"/>
        <v>0</v>
      </c>
      <c r="M67" s="232">
        <f t="shared" si="20"/>
        <v>0</v>
      </c>
    </row>
    <row r="68" spans="1:13" ht="18" customHeight="1">
      <c r="A68" s="233" t="s">
        <v>317</v>
      </c>
      <c r="B68" s="234"/>
      <c r="C68" s="234"/>
      <c r="D68" s="235"/>
      <c r="E68" s="236"/>
      <c r="F68" s="236"/>
      <c r="G68" s="236"/>
      <c r="H68" s="236"/>
      <c r="I68" s="236"/>
      <c r="J68" s="236"/>
      <c r="K68" s="236"/>
      <c r="L68" s="236"/>
      <c r="M68" s="237"/>
    </row>
    <row r="69" spans="1:13" ht="18" customHeight="1">
      <c r="A69" s="250"/>
      <c r="B69" s="266" t="s">
        <v>414</v>
      </c>
      <c r="C69" s="266"/>
      <c r="D69" s="235" t="s">
        <v>415</v>
      </c>
      <c r="E69" s="236">
        <f>SUM(G69:J69)</f>
        <v>0</v>
      </c>
      <c r="F69" s="240"/>
      <c r="G69" s="240"/>
      <c r="H69" s="240"/>
      <c r="I69" s="240"/>
      <c r="J69" s="240"/>
      <c r="K69" s="240"/>
      <c r="L69" s="240"/>
      <c r="M69" s="241"/>
    </row>
    <row r="70" spans="1:13" ht="18" customHeight="1">
      <c r="A70" s="250"/>
      <c r="B70" s="20" t="s">
        <v>416</v>
      </c>
      <c r="C70" s="266"/>
      <c r="D70" s="235" t="s">
        <v>417</v>
      </c>
      <c r="E70" s="236">
        <f>E71</f>
        <v>0</v>
      </c>
      <c r="F70" s="236">
        <f aca="true" t="shared" si="21" ref="F70:M70">F71</f>
        <v>0</v>
      </c>
      <c r="G70" s="236">
        <f t="shared" si="21"/>
        <v>0</v>
      </c>
      <c r="H70" s="236">
        <f t="shared" si="21"/>
        <v>0</v>
      </c>
      <c r="I70" s="236">
        <f t="shared" si="21"/>
        <v>0</v>
      </c>
      <c r="J70" s="236">
        <f t="shared" si="21"/>
        <v>0</v>
      </c>
      <c r="K70" s="236">
        <f t="shared" si="21"/>
        <v>0</v>
      </c>
      <c r="L70" s="236">
        <f t="shared" si="21"/>
        <v>0</v>
      </c>
      <c r="M70" s="237">
        <f t="shared" si="21"/>
        <v>0</v>
      </c>
    </row>
    <row r="71" spans="1:13" ht="18" customHeight="1">
      <c r="A71" s="250"/>
      <c r="B71" s="20"/>
      <c r="C71" s="266" t="s">
        <v>418</v>
      </c>
      <c r="D71" s="235" t="s">
        <v>419</v>
      </c>
      <c r="E71" s="236">
        <f>SUM(G71:J71)</f>
        <v>0</v>
      </c>
      <c r="F71" s="240"/>
      <c r="G71" s="240"/>
      <c r="H71" s="240"/>
      <c r="I71" s="240"/>
      <c r="J71" s="240"/>
      <c r="K71" s="240"/>
      <c r="L71" s="240"/>
      <c r="M71" s="241"/>
    </row>
    <row r="72" spans="1:13" ht="18" customHeight="1">
      <c r="A72" s="250"/>
      <c r="B72" s="20" t="s">
        <v>420</v>
      </c>
      <c r="C72" s="266"/>
      <c r="D72" s="235" t="s">
        <v>421</v>
      </c>
      <c r="E72" s="236">
        <f>SUM(G72:J72)</f>
        <v>0</v>
      </c>
      <c r="F72" s="240"/>
      <c r="G72" s="240"/>
      <c r="H72" s="240"/>
      <c r="I72" s="240"/>
      <c r="J72" s="240"/>
      <c r="K72" s="240"/>
      <c r="L72" s="240"/>
      <c r="M72" s="241"/>
    </row>
    <row r="73" spans="1:13" ht="18" customHeight="1">
      <c r="A73" s="250"/>
      <c r="B73" s="20" t="s">
        <v>422</v>
      </c>
      <c r="C73" s="266"/>
      <c r="D73" s="235" t="s">
        <v>423</v>
      </c>
      <c r="E73" s="236">
        <f>SUM(G73:J73)</f>
        <v>0</v>
      </c>
      <c r="F73" s="240"/>
      <c r="G73" s="240"/>
      <c r="H73" s="240"/>
      <c r="I73" s="240"/>
      <c r="J73" s="240"/>
      <c r="K73" s="240"/>
      <c r="L73" s="240"/>
      <c r="M73" s="241"/>
    </row>
    <row r="74" spans="1:13" ht="32.25" customHeight="1">
      <c r="A74" s="250"/>
      <c r="B74" s="274" t="s">
        <v>424</v>
      </c>
      <c r="C74" s="275"/>
      <c r="D74" s="235" t="s">
        <v>425</v>
      </c>
      <c r="E74" s="236">
        <f>E75</f>
        <v>0</v>
      </c>
      <c r="F74" s="236">
        <f aca="true" t="shared" si="22" ref="F74:M74">F75</f>
        <v>0</v>
      </c>
      <c r="G74" s="236">
        <f t="shared" si="22"/>
        <v>0</v>
      </c>
      <c r="H74" s="236">
        <f t="shared" si="22"/>
        <v>0</v>
      </c>
      <c r="I74" s="236">
        <f t="shared" si="22"/>
        <v>0</v>
      </c>
      <c r="J74" s="236">
        <f t="shared" si="22"/>
        <v>0</v>
      </c>
      <c r="K74" s="236">
        <f t="shared" si="22"/>
        <v>0</v>
      </c>
      <c r="L74" s="236">
        <f t="shared" si="22"/>
        <v>0</v>
      </c>
      <c r="M74" s="237">
        <f t="shared" si="22"/>
        <v>0</v>
      </c>
    </row>
    <row r="75" spans="1:13" s="34" customFormat="1" ht="18" customHeight="1">
      <c r="A75" s="276"/>
      <c r="B75" s="277"/>
      <c r="C75" s="278" t="s">
        <v>426</v>
      </c>
      <c r="D75" s="49" t="s">
        <v>427</v>
      </c>
      <c r="E75" s="236">
        <f>SUM(G75:J75)</f>
        <v>0</v>
      </c>
      <c r="F75" s="114"/>
      <c r="G75" s="114"/>
      <c r="H75" s="114"/>
      <c r="I75" s="114"/>
      <c r="J75" s="114"/>
      <c r="K75" s="114"/>
      <c r="L75" s="114"/>
      <c r="M75" s="115"/>
    </row>
    <row r="76" spans="1:13" s="226" customFormat="1" ht="30.75" customHeight="1">
      <c r="A76" s="255" t="s">
        <v>428</v>
      </c>
      <c r="B76" s="256"/>
      <c r="C76" s="257"/>
      <c r="D76" s="279"/>
      <c r="E76" s="231">
        <f>E77+E84</f>
        <v>0</v>
      </c>
      <c r="F76" s="231">
        <f aca="true" t="shared" si="23" ref="F76:M76">F77+F84</f>
        <v>0</v>
      </c>
      <c r="G76" s="231">
        <f t="shared" si="23"/>
        <v>0</v>
      </c>
      <c r="H76" s="231">
        <f t="shared" si="23"/>
        <v>0</v>
      </c>
      <c r="I76" s="231">
        <f t="shared" si="23"/>
        <v>0</v>
      </c>
      <c r="J76" s="231">
        <f t="shared" si="23"/>
        <v>0</v>
      </c>
      <c r="K76" s="231">
        <f t="shared" si="23"/>
        <v>0</v>
      </c>
      <c r="L76" s="231">
        <f t="shared" si="23"/>
        <v>0</v>
      </c>
      <c r="M76" s="232">
        <f t="shared" si="23"/>
        <v>0</v>
      </c>
    </row>
    <row r="77" spans="1:13" ht="33" customHeight="1">
      <c r="A77" s="259" t="s">
        <v>429</v>
      </c>
      <c r="B77" s="156"/>
      <c r="C77" s="157"/>
      <c r="D77" s="36" t="s">
        <v>430</v>
      </c>
      <c r="E77" s="231">
        <f>E79+E82+E83</f>
        <v>0</v>
      </c>
      <c r="F77" s="231">
        <f aca="true" t="shared" si="24" ref="F77:M77">F79+F82+F83</f>
        <v>0</v>
      </c>
      <c r="G77" s="231">
        <f t="shared" si="24"/>
        <v>0</v>
      </c>
      <c r="H77" s="231">
        <f t="shared" si="24"/>
        <v>0</v>
      </c>
      <c r="I77" s="231">
        <f t="shared" si="24"/>
        <v>0</v>
      </c>
      <c r="J77" s="231">
        <f t="shared" si="24"/>
        <v>0</v>
      </c>
      <c r="K77" s="231">
        <f t="shared" si="24"/>
        <v>0</v>
      </c>
      <c r="L77" s="231">
        <f t="shared" si="24"/>
        <v>0</v>
      </c>
      <c r="M77" s="232">
        <f t="shared" si="24"/>
        <v>0</v>
      </c>
    </row>
    <row r="78" spans="1:13" ht="18" customHeight="1">
      <c r="A78" s="233" t="s">
        <v>317</v>
      </c>
      <c r="B78" s="234"/>
      <c r="C78" s="234"/>
      <c r="D78" s="235"/>
      <c r="E78" s="236"/>
      <c r="F78" s="236"/>
      <c r="G78" s="236"/>
      <c r="H78" s="236"/>
      <c r="I78" s="236"/>
      <c r="J78" s="236"/>
      <c r="K78" s="236"/>
      <c r="L78" s="236"/>
      <c r="M78" s="237"/>
    </row>
    <row r="79" spans="1:13" ht="18" customHeight="1">
      <c r="A79" s="269"/>
      <c r="B79" s="266" t="s">
        <v>431</v>
      </c>
      <c r="C79" s="268"/>
      <c r="D79" s="235" t="s">
        <v>432</v>
      </c>
      <c r="E79" s="236">
        <f>SUM(E80:E81)</f>
        <v>0</v>
      </c>
      <c r="F79" s="236">
        <f aca="true" t="shared" si="25" ref="F79:M79">SUM(F80:F81)</f>
        <v>0</v>
      </c>
      <c r="G79" s="236">
        <f t="shared" si="25"/>
        <v>0</v>
      </c>
      <c r="H79" s="236">
        <f t="shared" si="25"/>
        <v>0</v>
      </c>
      <c r="I79" s="236">
        <f t="shared" si="25"/>
        <v>0</v>
      </c>
      <c r="J79" s="236">
        <f t="shared" si="25"/>
        <v>0</v>
      </c>
      <c r="K79" s="236">
        <f t="shared" si="25"/>
        <v>0</v>
      </c>
      <c r="L79" s="236">
        <f t="shared" si="25"/>
        <v>0</v>
      </c>
      <c r="M79" s="237">
        <f t="shared" si="25"/>
        <v>0</v>
      </c>
    </row>
    <row r="80" spans="1:13" ht="18" customHeight="1">
      <c r="A80" s="269"/>
      <c r="B80" s="266"/>
      <c r="C80" s="121" t="s">
        <v>433</v>
      </c>
      <c r="D80" s="235" t="s">
        <v>434</v>
      </c>
      <c r="E80" s="236">
        <f>SUM(G80:J80)</f>
        <v>0</v>
      </c>
      <c r="F80" s="240"/>
      <c r="G80" s="240"/>
      <c r="H80" s="240"/>
      <c r="I80" s="240"/>
      <c r="J80" s="240"/>
      <c r="K80" s="240"/>
      <c r="L80" s="240"/>
      <c r="M80" s="241"/>
    </row>
    <row r="81" spans="1:13" ht="18" customHeight="1">
      <c r="A81" s="269"/>
      <c r="B81" s="266"/>
      <c r="C81" s="121" t="s">
        <v>435</v>
      </c>
      <c r="D81" s="235" t="s">
        <v>436</v>
      </c>
      <c r="E81" s="236">
        <f>SUM(G81:J81)</f>
        <v>0</v>
      </c>
      <c r="F81" s="240"/>
      <c r="G81" s="240"/>
      <c r="H81" s="240"/>
      <c r="I81" s="240"/>
      <c r="J81" s="240"/>
      <c r="K81" s="240"/>
      <c r="L81" s="240"/>
      <c r="M81" s="241"/>
    </row>
    <row r="82" spans="1:13" ht="18" customHeight="1">
      <c r="A82" s="269"/>
      <c r="B82" s="266" t="s">
        <v>437</v>
      </c>
      <c r="C82" s="280"/>
      <c r="D82" s="235" t="s">
        <v>438</v>
      </c>
      <c r="E82" s="236">
        <f>SUM(G82:J82)</f>
        <v>0</v>
      </c>
      <c r="F82" s="240"/>
      <c r="G82" s="240"/>
      <c r="H82" s="240"/>
      <c r="I82" s="240"/>
      <c r="J82" s="240"/>
      <c r="K82" s="240"/>
      <c r="L82" s="240"/>
      <c r="M82" s="241"/>
    </row>
    <row r="83" spans="1:13" ht="33" customHeight="1">
      <c r="A83" s="269"/>
      <c r="B83" s="161" t="s">
        <v>439</v>
      </c>
      <c r="C83" s="157"/>
      <c r="D83" s="235" t="s">
        <v>440</v>
      </c>
      <c r="E83" s="236"/>
      <c r="F83" s="240"/>
      <c r="G83" s="240"/>
      <c r="H83" s="240"/>
      <c r="I83" s="240"/>
      <c r="J83" s="240"/>
      <c r="K83" s="240"/>
      <c r="L83" s="240"/>
      <c r="M83" s="241"/>
    </row>
    <row r="84" spans="1:13" ht="18" customHeight="1">
      <c r="A84" s="18" t="s">
        <v>441</v>
      </c>
      <c r="B84" s="266"/>
      <c r="C84" s="268"/>
      <c r="D84" s="36" t="s">
        <v>442</v>
      </c>
      <c r="E84" s="231">
        <f>SUM(E86:E88)</f>
        <v>0</v>
      </c>
      <c r="F84" s="231">
        <f aca="true" t="shared" si="26" ref="F84:M84">SUM(F86:F88)</f>
        <v>0</v>
      </c>
      <c r="G84" s="231">
        <f t="shared" si="26"/>
        <v>0</v>
      </c>
      <c r="H84" s="231">
        <f t="shared" si="26"/>
        <v>0</v>
      </c>
      <c r="I84" s="231">
        <f t="shared" si="26"/>
        <v>0</v>
      </c>
      <c r="J84" s="231">
        <f t="shared" si="26"/>
        <v>0</v>
      </c>
      <c r="K84" s="231">
        <f t="shared" si="26"/>
        <v>0</v>
      </c>
      <c r="L84" s="231">
        <f t="shared" si="26"/>
        <v>0</v>
      </c>
      <c r="M84" s="232">
        <f t="shared" si="26"/>
        <v>0</v>
      </c>
    </row>
    <row r="85" spans="1:13" ht="18" customHeight="1">
      <c r="A85" s="233" t="s">
        <v>317</v>
      </c>
      <c r="B85" s="234"/>
      <c r="C85" s="234"/>
      <c r="D85" s="235"/>
      <c r="E85" s="236"/>
      <c r="F85" s="236"/>
      <c r="G85" s="236"/>
      <c r="H85" s="236"/>
      <c r="I85" s="236"/>
      <c r="J85" s="236"/>
      <c r="K85" s="236"/>
      <c r="L85" s="236"/>
      <c r="M85" s="237"/>
    </row>
    <row r="86" spans="1:13" ht="18" customHeight="1">
      <c r="A86" s="269"/>
      <c r="B86" s="266" t="s">
        <v>443</v>
      </c>
      <c r="C86" s="268"/>
      <c r="D86" s="235" t="s">
        <v>444</v>
      </c>
      <c r="E86" s="236">
        <f>SUM(G86:J86)</f>
        <v>0</v>
      </c>
      <c r="F86" s="240"/>
      <c r="G86" s="240"/>
      <c r="H86" s="240"/>
      <c r="I86" s="240"/>
      <c r="J86" s="240"/>
      <c r="K86" s="240"/>
      <c r="L86" s="240"/>
      <c r="M86" s="241"/>
    </row>
    <row r="87" spans="1:13" ht="18" customHeight="1">
      <c r="A87" s="269"/>
      <c r="B87" s="266" t="s">
        <v>445</v>
      </c>
      <c r="C87" s="268"/>
      <c r="D87" s="235" t="s">
        <v>446</v>
      </c>
      <c r="E87" s="236">
        <f>SUM(G87:J87)</f>
        <v>0</v>
      </c>
      <c r="F87" s="240"/>
      <c r="G87" s="240"/>
      <c r="H87" s="240"/>
      <c r="I87" s="240"/>
      <c r="J87" s="240"/>
      <c r="K87" s="240"/>
      <c r="L87" s="240"/>
      <c r="M87" s="241"/>
    </row>
    <row r="88" spans="1:13" ht="18" customHeight="1">
      <c r="A88" s="269"/>
      <c r="B88" s="266" t="s">
        <v>447</v>
      </c>
      <c r="C88" s="268"/>
      <c r="D88" s="235" t="s">
        <v>448</v>
      </c>
      <c r="E88" s="236">
        <f>SUM(E89:E90)</f>
        <v>0</v>
      </c>
      <c r="F88" s="236">
        <f aca="true" t="shared" si="27" ref="F88:M88">SUM(F89:F90)</f>
        <v>0</v>
      </c>
      <c r="G88" s="236">
        <f t="shared" si="27"/>
        <v>0</v>
      </c>
      <c r="H88" s="236">
        <f t="shared" si="27"/>
        <v>0</v>
      </c>
      <c r="I88" s="236">
        <f t="shared" si="27"/>
        <v>0</v>
      </c>
      <c r="J88" s="236">
        <f t="shared" si="27"/>
        <v>0</v>
      </c>
      <c r="K88" s="236">
        <f t="shared" si="27"/>
        <v>0</v>
      </c>
      <c r="L88" s="236">
        <f t="shared" si="27"/>
        <v>0</v>
      </c>
      <c r="M88" s="237">
        <f t="shared" si="27"/>
        <v>0</v>
      </c>
    </row>
    <row r="89" spans="1:13" ht="18" customHeight="1">
      <c r="A89" s="269"/>
      <c r="B89" s="266"/>
      <c r="C89" s="266" t="s">
        <v>449</v>
      </c>
      <c r="D89" s="235" t="s">
        <v>450</v>
      </c>
      <c r="E89" s="236">
        <f>SUM(G89:J89)</f>
        <v>0</v>
      </c>
      <c r="F89" s="240"/>
      <c r="G89" s="240"/>
      <c r="H89" s="240"/>
      <c r="I89" s="240"/>
      <c r="J89" s="240"/>
      <c r="K89" s="240"/>
      <c r="L89" s="240"/>
      <c r="M89" s="241"/>
    </row>
    <row r="90" spans="1:13" ht="18" customHeight="1">
      <c r="A90" s="269"/>
      <c r="B90" s="266"/>
      <c r="C90" s="266" t="s">
        <v>451</v>
      </c>
      <c r="D90" s="235" t="s">
        <v>452</v>
      </c>
      <c r="E90" s="236">
        <f>SUM(G90:J90)</f>
        <v>0</v>
      </c>
      <c r="F90" s="240"/>
      <c r="G90" s="240"/>
      <c r="H90" s="240"/>
      <c r="I90" s="240"/>
      <c r="J90" s="240"/>
      <c r="K90" s="240"/>
      <c r="L90" s="240"/>
      <c r="M90" s="241"/>
    </row>
    <row r="91" spans="1:13" s="226" customFormat="1" ht="36" customHeight="1">
      <c r="A91" s="259" t="s">
        <v>453</v>
      </c>
      <c r="B91" s="272"/>
      <c r="C91" s="273"/>
      <c r="D91" s="258" t="s">
        <v>454</v>
      </c>
      <c r="E91" s="231">
        <f>E92+E96+E102+E105</f>
        <v>0</v>
      </c>
      <c r="F91" s="231">
        <f aca="true" t="shared" si="28" ref="F91:M91">F92+F96+F102+F105</f>
        <v>0</v>
      </c>
      <c r="G91" s="231">
        <f t="shared" si="28"/>
        <v>0</v>
      </c>
      <c r="H91" s="231">
        <f t="shared" si="28"/>
        <v>0</v>
      </c>
      <c r="I91" s="231">
        <f t="shared" si="28"/>
        <v>0</v>
      </c>
      <c r="J91" s="231">
        <f t="shared" si="28"/>
        <v>0</v>
      </c>
      <c r="K91" s="231">
        <f t="shared" si="28"/>
        <v>0</v>
      </c>
      <c r="L91" s="231">
        <f t="shared" si="28"/>
        <v>0</v>
      </c>
      <c r="M91" s="232">
        <f t="shared" si="28"/>
        <v>0</v>
      </c>
    </row>
    <row r="92" spans="1:13" ht="33" customHeight="1">
      <c r="A92" s="259" t="s">
        <v>455</v>
      </c>
      <c r="B92" s="156"/>
      <c r="C92" s="157"/>
      <c r="D92" s="36" t="s">
        <v>456</v>
      </c>
      <c r="E92" s="231">
        <f>E94</f>
        <v>0</v>
      </c>
      <c r="F92" s="231">
        <f aca="true" t="shared" si="29" ref="F92:M92">F94</f>
        <v>0</v>
      </c>
      <c r="G92" s="231">
        <f t="shared" si="29"/>
        <v>0</v>
      </c>
      <c r="H92" s="231">
        <f t="shared" si="29"/>
        <v>0</v>
      </c>
      <c r="I92" s="231">
        <f t="shared" si="29"/>
        <v>0</v>
      </c>
      <c r="J92" s="231">
        <f t="shared" si="29"/>
        <v>0</v>
      </c>
      <c r="K92" s="231">
        <f t="shared" si="29"/>
        <v>0</v>
      </c>
      <c r="L92" s="231">
        <f t="shared" si="29"/>
        <v>0</v>
      </c>
      <c r="M92" s="232">
        <f t="shared" si="29"/>
        <v>0</v>
      </c>
    </row>
    <row r="93" spans="1:13" ht="18" customHeight="1">
      <c r="A93" s="233" t="s">
        <v>317</v>
      </c>
      <c r="B93" s="234"/>
      <c r="C93" s="234"/>
      <c r="D93" s="235"/>
      <c r="E93" s="236"/>
      <c r="F93" s="236"/>
      <c r="G93" s="236"/>
      <c r="H93" s="236"/>
      <c r="I93" s="236"/>
      <c r="J93" s="236"/>
      <c r="K93" s="236"/>
      <c r="L93" s="236"/>
      <c r="M93" s="237"/>
    </row>
    <row r="94" spans="1:13" ht="18" customHeight="1">
      <c r="A94" s="269"/>
      <c r="B94" s="266" t="s">
        <v>457</v>
      </c>
      <c r="C94" s="20"/>
      <c r="D94" s="235" t="s">
        <v>458</v>
      </c>
      <c r="E94" s="236">
        <f>E95</f>
        <v>0</v>
      </c>
      <c r="F94" s="236">
        <f aca="true" t="shared" si="30" ref="F94:M94">F95</f>
        <v>0</v>
      </c>
      <c r="G94" s="236">
        <f t="shared" si="30"/>
        <v>0</v>
      </c>
      <c r="H94" s="236">
        <f t="shared" si="30"/>
        <v>0</v>
      </c>
      <c r="I94" s="236">
        <f t="shared" si="30"/>
        <v>0</v>
      </c>
      <c r="J94" s="236">
        <f t="shared" si="30"/>
        <v>0</v>
      </c>
      <c r="K94" s="236">
        <f t="shared" si="30"/>
        <v>0</v>
      </c>
      <c r="L94" s="236">
        <f t="shared" si="30"/>
        <v>0</v>
      </c>
      <c r="M94" s="237">
        <f t="shared" si="30"/>
        <v>0</v>
      </c>
    </row>
    <row r="95" spans="1:13" ht="18" customHeight="1">
      <c r="A95" s="269"/>
      <c r="B95" s="266"/>
      <c r="C95" s="121" t="s">
        <v>459</v>
      </c>
      <c r="D95" s="235" t="s">
        <v>460</v>
      </c>
      <c r="E95" s="236">
        <f>SUM(G95:J95)</f>
        <v>0</v>
      </c>
      <c r="F95" s="240"/>
      <c r="G95" s="240"/>
      <c r="H95" s="240"/>
      <c r="I95" s="240"/>
      <c r="J95" s="240"/>
      <c r="K95" s="240"/>
      <c r="L95" s="240"/>
      <c r="M95" s="241"/>
    </row>
    <row r="96" spans="1:13" ht="33" customHeight="1">
      <c r="A96" s="259" t="s">
        <v>461</v>
      </c>
      <c r="B96" s="156"/>
      <c r="C96" s="157"/>
      <c r="D96" s="36" t="s">
        <v>462</v>
      </c>
      <c r="E96" s="231">
        <f>E98+E101</f>
        <v>0</v>
      </c>
      <c r="F96" s="231">
        <f aca="true" t="shared" si="31" ref="F96:M96">F98+F101</f>
        <v>0</v>
      </c>
      <c r="G96" s="231">
        <f t="shared" si="31"/>
        <v>0</v>
      </c>
      <c r="H96" s="231">
        <f t="shared" si="31"/>
        <v>0</v>
      </c>
      <c r="I96" s="231">
        <f t="shared" si="31"/>
        <v>0</v>
      </c>
      <c r="J96" s="231">
        <f t="shared" si="31"/>
        <v>0</v>
      </c>
      <c r="K96" s="231">
        <f t="shared" si="31"/>
        <v>0</v>
      </c>
      <c r="L96" s="231">
        <f t="shared" si="31"/>
        <v>0</v>
      </c>
      <c r="M96" s="232">
        <f t="shared" si="31"/>
        <v>0</v>
      </c>
    </row>
    <row r="97" spans="1:13" ht="18" customHeight="1">
      <c r="A97" s="233" t="s">
        <v>317</v>
      </c>
      <c r="B97" s="234"/>
      <c r="C97" s="234"/>
      <c r="D97" s="235"/>
      <c r="E97" s="236"/>
      <c r="F97" s="236"/>
      <c r="G97" s="236"/>
      <c r="H97" s="236"/>
      <c r="I97" s="236"/>
      <c r="J97" s="236"/>
      <c r="K97" s="236"/>
      <c r="L97" s="236"/>
      <c r="M97" s="237"/>
    </row>
    <row r="98" spans="1:13" ht="18" customHeight="1">
      <c r="A98" s="233"/>
      <c r="B98" s="235" t="s">
        <v>463</v>
      </c>
      <c r="C98" s="234"/>
      <c r="D98" s="235" t="s">
        <v>464</v>
      </c>
      <c r="E98" s="236">
        <f>SUM(E99:E100)</f>
        <v>0</v>
      </c>
      <c r="F98" s="236">
        <f aca="true" t="shared" si="32" ref="F98:M98">SUM(F99:F100)</f>
        <v>0</v>
      </c>
      <c r="G98" s="236">
        <f t="shared" si="32"/>
        <v>0</v>
      </c>
      <c r="H98" s="236">
        <f t="shared" si="32"/>
        <v>0</v>
      </c>
      <c r="I98" s="236">
        <f t="shared" si="32"/>
        <v>0</v>
      </c>
      <c r="J98" s="236">
        <f t="shared" si="32"/>
        <v>0</v>
      </c>
      <c r="K98" s="236">
        <f t="shared" si="32"/>
        <v>0</v>
      </c>
      <c r="L98" s="236">
        <f t="shared" si="32"/>
        <v>0</v>
      </c>
      <c r="M98" s="237">
        <f t="shared" si="32"/>
        <v>0</v>
      </c>
    </row>
    <row r="99" spans="1:13" ht="18" customHeight="1">
      <c r="A99" s="233"/>
      <c r="B99" s="234"/>
      <c r="C99" s="235" t="s">
        <v>465</v>
      </c>
      <c r="D99" s="235" t="s">
        <v>466</v>
      </c>
      <c r="E99" s="236">
        <f>SUM(G99:J99)</f>
        <v>0</v>
      </c>
      <c r="F99" s="240"/>
      <c r="G99" s="240"/>
      <c r="H99" s="240"/>
      <c r="I99" s="240"/>
      <c r="J99" s="240"/>
      <c r="K99" s="240"/>
      <c r="L99" s="240"/>
      <c r="M99" s="241"/>
    </row>
    <row r="100" spans="1:13" ht="18" customHeight="1">
      <c r="A100" s="269"/>
      <c r="B100" s="20"/>
      <c r="C100" s="20" t="s">
        <v>467</v>
      </c>
      <c r="D100" s="235" t="s">
        <v>468</v>
      </c>
      <c r="E100" s="236">
        <f>SUM(G100:J100)</f>
        <v>0</v>
      </c>
      <c r="F100" s="240"/>
      <c r="G100" s="240"/>
      <c r="H100" s="240"/>
      <c r="I100" s="240"/>
      <c r="J100" s="240"/>
      <c r="K100" s="240"/>
      <c r="L100" s="240"/>
      <c r="M100" s="241"/>
    </row>
    <row r="101" spans="1:13" ht="18" customHeight="1">
      <c r="A101" s="269"/>
      <c r="B101" s="163" t="s">
        <v>469</v>
      </c>
      <c r="C101" s="164"/>
      <c r="D101" s="235" t="s">
        <v>470</v>
      </c>
      <c r="E101" s="236">
        <f>SUM(G101:J101)</f>
        <v>0</v>
      </c>
      <c r="F101" s="240"/>
      <c r="G101" s="240"/>
      <c r="H101" s="240"/>
      <c r="I101" s="240"/>
      <c r="J101" s="240"/>
      <c r="K101" s="240"/>
      <c r="L101" s="240"/>
      <c r="M101" s="241"/>
    </row>
    <row r="102" spans="1:13" ht="18" customHeight="1">
      <c r="A102" s="267" t="s">
        <v>471</v>
      </c>
      <c r="B102" s="20"/>
      <c r="C102" s="268"/>
      <c r="D102" s="36" t="s">
        <v>472</v>
      </c>
      <c r="E102" s="231">
        <f>E104</f>
        <v>0</v>
      </c>
      <c r="F102" s="231">
        <f aca="true" t="shared" si="33" ref="F102:M102">F104</f>
        <v>0</v>
      </c>
      <c r="G102" s="231">
        <f t="shared" si="33"/>
        <v>0</v>
      </c>
      <c r="H102" s="231">
        <f t="shared" si="33"/>
        <v>0</v>
      </c>
      <c r="I102" s="231">
        <f t="shared" si="33"/>
        <v>0</v>
      </c>
      <c r="J102" s="231">
        <f t="shared" si="33"/>
        <v>0</v>
      </c>
      <c r="K102" s="231">
        <f t="shared" si="33"/>
        <v>0</v>
      </c>
      <c r="L102" s="231">
        <f t="shared" si="33"/>
        <v>0</v>
      </c>
      <c r="M102" s="232">
        <f t="shared" si="33"/>
        <v>0</v>
      </c>
    </row>
    <row r="103" spans="1:13" ht="18" customHeight="1">
      <c r="A103" s="233" t="s">
        <v>317</v>
      </c>
      <c r="B103" s="234"/>
      <c r="C103" s="234"/>
      <c r="D103" s="235"/>
      <c r="E103" s="236"/>
      <c r="F103" s="236"/>
      <c r="G103" s="236"/>
      <c r="H103" s="236"/>
      <c r="I103" s="236"/>
      <c r="J103" s="236"/>
      <c r="K103" s="236"/>
      <c r="L103" s="236"/>
      <c r="M103" s="237"/>
    </row>
    <row r="104" spans="1:13" ht="18" customHeight="1">
      <c r="A104" s="281"/>
      <c r="B104" s="266" t="s">
        <v>473</v>
      </c>
      <c r="C104" s="282"/>
      <c r="D104" s="235" t="s">
        <v>474</v>
      </c>
      <c r="E104" s="236">
        <f>SUM(G104:J104)</f>
        <v>0</v>
      </c>
      <c r="F104" s="240"/>
      <c r="G104" s="240"/>
      <c r="H104" s="240"/>
      <c r="I104" s="240"/>
      <c r="J104" s="240"/>
      <c r="K104" s="240"/>
      <c r="L104" s="240"/>
      <c r="M104" s="241"/>
    </row>
    <row r="105" spans="1:13" ht="18" customHeight="1">
      <c r="A105" s="267" t="s">
        <v>475</v>
      </c>
      <c r="B105" s="20"/>
      <c r="C105" s="20"/>
      <c r="D105" s="36" t="s">
        <v>476</v>
      </c>
      <c r="E105" s="231">
        <f>E107</f>
        <v>0</v>
      </c>
      <c r="F105" s="231">
        <f aca="true" t="shared" si="34" ref="F105:M105">F107</f>
        <v>0</v>
      </c>
      <c r="G105" s="231">
        <f t="shared" si="34"/>
        <v>0</v>
      </c>
      <c r="H105" s="231">
        <f t="shared" si="34"/>
        <v>0</v>
      </c>
      <c r="I105" s="231">
        <f t="shared" si="34"/>
        <v>0</v>
      </c>
      <c r="J105" s="231">
        <f t="shared" si="34"/>
        <v>0</v>
      </c>
      <c r="K105" s="231">
        <f t="shared" si="34"/>
        <v>0</v>
      </c>
      <c r="L105" s="231">
        <f t="shared" si="34"/>
        <v>0</v>
      </c>
      <c r="M105" s="232">
        <f t="shared" si="34"/>
        <v>0</v>
      </c>
    </row>
    <row r="106" spans="1:13" ht="18" customHeight="1">
      <c r="A106" s="233" t="s">
        <v>317</v>
      </c>
      <c r="B106" s="234"/>
      <c r="C106" s="234"/>
      <c r="D106" s="235"/>
      <c r="E106" s="236"/>
      <c r="F106" s="236"/>
      <c r="G106" s="236"/>
      <c r="H106" s="236"/>
      <c r="I106" s="236"/>
      <c r="J106" s="236"/>
      <c r="K106" s="236"/>
      <c r="L106" s="236"/>
      <c r="M106" s="237"/>
    </row>
    <row r="107" spans="1:13" ht="18" customHeight="1">
      <c r="A107" s="12"/>
      <c r="B107" s="20" t="s">
        <v>477</v>
      </c>
      <c r="C107" s="121"/>
      <c r="D107" s="235" t="s">
        <v>478</v>
      </c>
      <c r="E107" s="236">
        <f>SUM(G107:J107)</f>
        <v>0</v>
      </c>
      <c r="F107" s="240"/>
      <c r="G107" s="240"/>
      <c r="H107" s="240"/>
      <c r="I107" s="240"/>
      <c r="J107" s="240"/>
      <c r="K107" s="240"/>
      <c r="L107" s="240"/>
      <c r="M107" s="241"/>
    </row>
    <row r="108" spans="1:13" ht="18" customHeight="1">
      <c r="A108" s="283" t="s">
        <v>479</v>
      </c>
      <c r="B108" s="284"/>
      <c r="C108" s="284"/>
      <c r="D108" s="36" t="s">
        <v>480</v>
      </c>
      <c r="E108" s="231"/>
      <c r="F108" s="231"/>
      <c r="G108" s="231"/>
      <c r="H108" s="231"/>
      <c r="I108" s="231"/>
      <c r="J108" s="231"/>
      <c r="K108" s="231"/>
      <c r="L108" s="231"/>
      <c r="M108" s="232"/>
    </row>
    <row r="109" spans="1:13" ht="18" customHeight="1">
      <c r="A109" s="285" t="s">
        <v>481</v>
      </c>
      <c r="B109" s="286"/>
      <c r="C109" s="286"/>
      <c r="D109" s="235" t="s">
        <v>482</v>
      </c>
      <c r="E109" s="236">
        <f>SUM(E110:E111)</f>
        <v>0</v>
      </c>
      <c r="F109" s="236">
        <f aca="true" t="shared" si="35" ref="F109:M109">SUM(F110:F111)</f>
        <v>0</v>
      </c>
      <c r="G109" s="236">
        <f t="shared" si="35"/>
        <v>0</v>
      </c>
      <c r="H109" s="236">
        <f t="shared" si="35"/>
        <v>0</v>
      </c>
      <c r="I109" s="236">
        <f t="shared" si="35"/>
        <v>0</v>
      </c>
      <c r="J109" s="236">
        <f t="shared" si="35"/>
        <v>0</v>
      </c>
      <c r="K109" s="236">
        <f t="shared" si="35"/>
        <v>0</v>
      </c>
      <c r="L109" s="236">
        <f t="shared" si="35"/>
        <v>0</v>
      </c>
      <c r="M109" s="237">
        <f t="shared" si="35"/>
        <v>0</v>
      </c>
    </row>
    <row r="110" spans="1:13" s="29" customFormat="1" ht="18" customHeight="1">
      <c r="A110" s="287"/>
      <c r="B110" s="288" t="s">
        <v>483</v>
      </c>
      <c r="C110" s="289"/>
      <c r="D110" s="290" t="s">
        <v>484</v>
      </c>
      <c r="E110" s="236">
        <f>SUM(G110:J110)</f>
        <v>0</v>
      </c>
      <c r="F110" s="291"/>
      <c r="G110" s="291"/>
      <c r="H110" s="291"/>
      <c r="I110" s="291"/>
      <c r="J110" s="291"/>
      <c r="K110" s="291"/>
      <c r="L110" s="291"/>
      <c r="M110" s="292"/>
    </row>
    <row r="111" spans="1:13" s="29" customFormat="1" ht="18" customHeight="1">
      <c r="A111" s="287"/>
      <c r="B111" s="288" t="s">
        <v>485</v>
      </c>
      <c r="C111" s="289"/>
      <c r="D111" s="290" t="s">
        <v>486</v>
      </c>
      <c r="E111" s="236">
        <f>SUM(G111:J111)</f>
        <v>0</v>
      </c>
      <c r="F111" s="291"/>
      <c r="G111" s="291"/>
      <c r="H111" s="291"/>
      <c r="I111" s="291"/>
      <c r="J111" s="291"/>
      <c r="K111" s="291"/>
      <c r="L111" s="291"/>
      <c r="M111" s="292"/>
    </row>
    <row r="112" spans="1:13" ht="18" customHeight="1">
      <c r="A112" s="58" t="s">
        <v>487</v>
      </c>
      <c r="B112" s="16"/>
      <c r="C112" s="16"/>
      <c r="D112" s="235" t="s">
        <v>488</v>
      </c>
      <c r="E112" s="236">
        <f>SUM(E113:E114)</f>
        <v>0</v>
      </c>
      <c r="F112" s="236">
        <f aca="true" t="shared" si="36" ref="F112:M112">SUM(F113:F114)</f>
        <v>0</v>
      </c>
      <c r="G112" s="236">
        <f t="shared" si="36"/>
        <v>0</v>
      </c>
      <c r="H112" s="236">
        <f t="shared" si="36"/>
        <v>0</v>
      </c>
      <c r="I112" s="236">
        <f t="shared" si="36"/>
        <v>0</v>
      </c>
      <c r="J112" s="236">
        <f t="shared" si="36"/>
        <v>0</v>
      </c>
      <c r="K112" s="236">
        <f t="shared" si="36"/>
        <v>0</v>
      </c>
      <c r="L112" s="236">
        <f t="shared" si="36"/>
        <v>0</v>
      </c>
      <c r="M112" s="237">
        <f t="shared" si="36"/>
        <v>0</v>
      </c>
    </row>
    <row r="113" spans="1:13" s="29" customFormat="1" ht="18" customHeight="1">
      <c r="A113" s="293"/>
      <c r="B113" s="294" t="s">
        <v>489</v>
      </c>
      <c r="C113" s="294"/>
      <c r="D113" s="49" t="s">
        <v>490</v>
      </c>
      <c r="E113" s="236">
        <f>SUM(G113:J113)</f>
        <v>0</v>
      </c>
      <c r="F113" s="114"/>
      <c r="G113" s="114"/>
      <c r="H113" s="114"/>
      <c r="I113" s="114"/>
      <c r="J113" s="114"/>
      <c r="K113" s="114"/>
      <c r="L113" s="114"/>
      <c r="M113" s="115"/>
    </row>
    <row r="114" spans="1:13" s="29" customFormat="1" ht="18" customHeight="1">
      <c r="A114" s="293"/>
      <c r="B114" s="294" t="s">
        <v>491</v>
      </c>
      <c r="C114" s="295"/>
      <c r="D114" s="49" t="s">
        <v>492</v>
      </c>
      <c r="E114" s="236">
        <f>SUM(G114:J114)</f>
        <v>0</v>
      </c>
      <c r="F114" s="114"/>
      <c r="G114" s="114"/>
      <c r="H114" s="114"/>
      <c r="I114" s="114"/>
      <c r="J114" s="114"/>
      <c r="K114" s="114"/>
      <c r="L114" s="114"/>
      <c r="M114" s="115"/>
    </row>
    <row r="115" spans="1:13" ht="49.5" customHeight="1">
      <c r="A115" s="296" t="s">
        <v>493</v>
      </c>
      <c r="B115" s="297"/>
      <c r="C115" s="298"/>
      <c r="D115" s="217" t="s">
        <v>312</v>
      </c>
      <c r="E115" s="299">
        <f>E116+E122+E129+E180+E187+E194</f>
        <v>25506</v>
      </c>
      <c r="F115" s="299">
        <f aca="true" t="shared" si="37" ref="F115:M115">F116+F122+F129+F180+F187+F194</f>
        <v>0</v>
      </c>
      <c r="G115" s="299">
        <f t="shared" si="37"/>
        <v>6424</v>
      </c>
      <c r="H115" s="299">
        <f t="shared" si="37"/>
        <v>6258</v>
      </c>
      <c r="I115" s="299">
        <f t="shared" si="37"/>
        <v>5972</v>
      </c>
      <c r="J115" s="299">
        <f t="shared" si="37"/>
        <v>6852</v>
      </c>
      <c r="K115" s="299">
        <f t="shared" si="37"/>
        <v>24840</v>
      </c>
      <c r="L115" s="299">
        <f t="shared" si="37"/>
        <v>25530</v>
      </c>
      <c r="M115" s="300">
        <f t="shared" si="37"/>
        <v>26380</v>
      </c>
    </row>
    <row r="116" spans="1:13" s="226" customFormat="1" ht="18" customHeight="1">
      <c r="A116" s="301" t="s">
        <v>313</v>
      </c>
      <c r="B116" s="302"/>
      <c r="C116" s="303"/>
      <c r="D116" s="304" t="s">
        <v>314</v>
      </c>
      <c r="E116" s="305">
        <f>E117+E121</f>
        <v>0</v>
      </c>
      <c r="F116" s="305">
        <f aca="true" t="shared" si="38" ref="F116:M116">F117+F121</f>
        <v>0</v>
      </c>
      <c r="G116" s="305">
        <f t="shared" si="38"/>
        <v>0</v>
      </c>
      <c r="H116" s="305">
        <f t="shared" si="38"/>
        <v>0</v>
      </c>
      <c r="I116" s="305">
        <f t="shared" si="38"/>
        <v>0</v>
      </c>
      <c r="J116" s="305">
        <f t="shared" si="38"/>
        <v>0</v>
      </c>
      <c r="K116" s="305">
        <f t="shared" si="38"/>
        <v>0</v>
      </c>
      <c r="L116" s="305">
        <f t="shared" si="38"/>
        <v>0</v>
      </c>
      <c r="M116" s="306">
        <f t="shared" si="38"/>
        <v>0</v>
      </c>
    </row>
    <row r="117" spans="1:13" ht="18" customHeight="1">
      <c r="A117" s="227" t="s">
        <v>315</v>
      </c>
      <c r="B117" s="228"/>
      <c r="C117" s="229"/>
      <c r="D117" s="230" t="s">
        <v>316</v>
      </c>
      <c r="E117" s="307">
        <f>SUM(E119:E120)</f>
        <v>0</v>
      </c>
      <c r="F117" s="307">
        <f aca="true" t="shared" si="39" ref="F117:M117">SUM(F119:F120)</f>
        <v>0</v>
      </c>
      <c r="G117" s="307">
        <f t="shared" si="39"/>
        <v>0</v>
      </c>
      <c r="H117" s="307">
        <f t="shared" si="39"/>
        <v>0</v>
      </c>
      <c r="I117" s="307">
        <f t="shared" si="39"/>
        <v>0</v>
      </c>
      <c r="J117" s="307">
        <f t="shared" si="39"/>
        <v>0</v>
      </c>
      <c r="K117" s="307">
        <f t="shared" si="39"/>
        <v>0</v>
      </c>
      <c r="L117" s="307">
        <f t="shared" si="39"/>
        <v>0</v>
      </c>
      <c r="M117" s="308">
        <f t="shared" si="39"/>
        <v>0</v>
      </c>
    </row>
    <row r="118" spans="1:13" ht="18" customHeight="1">
      <c r="A118" s="233" t="s">
        <v>317</v>
      </c>
      <c r="B118" s="234"/>
      <c r="C118" s="234"/>
      <c r="D118" s="235"/>
      <c r="E118" s="309"/>
      <c r="F118" s="309"/>
      <c r="G118" s="309"/>
      <c r="H118" s="309"/>
      <c r="I118" s="309"/>
      <c r="J118" s="309"/>
      <c r="K118" s="309"/>
      <c r="L118" s="309"/>
      <c r="M118" s="310"/>
    </row>
    <row r="119" spans="1:13" ht="18" customHeight="1">
      <c r="A119" s="12"/>
      <c r="B119" s="20" t="s">
        <v>318</v>
      </c>
      <c r="C119" s="238"/>
      <c r="D119" s="239" t="s">
        <v>319</v>
      </c>
      <c r="E119" s="236">
        <f>SUM(G119:J119)</f>
        <v>0</v>
      </c>
      <c r="F119" s="311"/>
      <c r="G119" s="311"/>
      <c r="H119" s="311"/>
      <c r="I119" s="311"/>
      <c r="J119" s="311"/>
      <c r="K119" s="311"/>
      <c r="L119" s="311"/>
      <c r="M119" s="312"/>
    </row>
    <row r="120" spans="1:13" ht="18" customHeight="1">
      <c r="A120" s="12"/>
      <c r="B120" s="20" t="s">
        <v>320</v>
      </c>
      <c r="C120" s="238"/>
      <c r="D120" s="239" t="s">
        <v>321</v>
      </c>
      <c r="E120" s="236">
        <f>SUM(G120:J120)</f>
        <v>0</v>
      </c>
      <c r="F120" s="311"/>
      <c r="G120" s="311"/>
      <c r="H120" s="311"/>
      <c r="I120" s="311"/>
      <c r="J120" s="311"/>
      <c r="K120" s="311"/>
      <c r="L120" s="311"/>
      <c r="M120" s="312"/>
    </row>
    <row r="121" spans="1:13" ht="18" customHeight="1">
      <c r="A121" s="242" t="s">
        <v>322</v>
      </c>
      <c r="B121" s="243"/>
      <c r="C121" s="243"/>
      <c r="D121" s="36" t="s">
        <v>323</v>
      </c>
      <c r="E121" s="236">
        <f>SUM(G121:J121)</f>
        <v>0</v>
      </c>
      <c r="F121" s="313"/>
      <c r="G121" s="313"/>
      <c r="H121" s="313"/>
      <c r="I121" s="313"/>
      <c r="J121" s="313"/>
      <c r="K121" s="313"/>
      <c r="L121" s="313"/>
      <c r="M121" s="314"/>
    </row>
    <row r="122" spans="1:13" ht="36.75" customHeight="1">
      <c r="A122" s="246" t="s">
        <v>324</v>
      </c>
      <c r="B122" s="247"/>
      <c r="C122" s="248"/>
      <c r="D122" s="36" t="s">
        <v>325</v>
      </c>
      <c r="E122" s="307">
        <f>E123</f>
        <v>0</v>
      </c>
      <c r="F122" s="307">
        <f aca="true" t="shared" si="40" ref="F122:M122">F123</f>
        <v>0</v>
      </c>
      <c r="G122" s="307">
        <f t="shared" si="40"/>
        <v>0</v>
      </c>
      <c r="H122" s="307">
        <f t="shared" si="40"/>
        <v>0</v>
      </c>
      <c r="I122" s="307">
        <f t="shared" si="40"/>
        <v>0</v>
      </c>
      <c r="J122" s="307">
        <f t="shared" si="40"/>
        <v>0</v>
      </c>
      <c r="K122" s="307">
        <f t="shared" si="40"/>
        <v>0</v>
      </c>
      <c r="L122" s="307">
        <f t="shared" si="40"/>
        <v>0</v>
      </c>
      <c r="M122" s="308">
        <f t="shared" si="40"/>
        <v>0</v>
      </c>
    </row>
    <row r="123" spans="1:13" ht="30.75" customHeight="1">
      <c r="A123" s="315" t="s">
        <v>326</v>
      </c>
      <c r="B123" s="156"/>
      <c r="C123" s="157"/>
      <c r="D123" s="230" t="s">
        <v>327</v>
      </c>
      <c r="E123" s="307">
        <f>E125+E127+E128</f>
        <v>0</v>
      </c>
      <c r="F123" s="307">
        <f aca="true" t="shared" si="41" ref="F123:M123">F125+F127+F128</f>
        <v>0</v>
      </c>
      <c r="G123" s="307">
        <f t="shared" si="41"/>
        <v>0</v>
      </c>
      <c r="H123" s="307">
        <f t="shared" si="41"/>
        <v>0</v>
      </c>
      <c r="I123" s="307">
        <f t="shared" si="41"/>
        <v>0</v>
      </c>
      <c r="J123" s="307">
        <f t="shared" si="41"/>
        <v>0</v>
      </c>
      <c r="K123" s="307">
        <f t="shared" si="41"/>
        <v>0</v>
      </c>
      <c r="L123" s="307">
        <f t="shared" si="41"/>
        <v>0</v>
      </c>
      <c r="M123" s="308">
        <f t="shared" si="41"/>
        <v>0</v>
      </c>
    </row>
    <row r="124" spans="1:13" ht="18" customHeight="1">
      <c r="A124" s="233" t="s">
        <v>317</v>
      </c>
      <c r="B124" s="234"/>
      <c r="C124" s="234"/>
      <c r="D124" s="235"/>
      <c r="E124" s="309"/>
      <c r="F124" s="309"/>
      <c r="G124" s="309"/>
      <c r="H124" s="309"/>
      <c r="I124" s="309"/>
      <c r="J124" s="309"/>
      <c r="K124" s="309"/>
      <c r="L124" s="309"/>
      <c r="M124" s="310"/>
    </row>
    <row r="125" spans="1:13" ht="18" customHeight="1">
      <c r="A125" s="250"/>
      <c r="B125" s="251" t="s">
        <v>328</v>
      </c>
      <c r="C125" s="238"/>
      <c r="D125" s="235" t="s">
        <v>329</v>
      </c>
      <c r="E125" s="309">
        <f>E126</f>
        <v>0</v>
      </c>
      <c r="F125" s="309">
        <f aca="true" t="shared" si="42" ref="F125:M125">F126</f>
        <v>0</v>
      </c>
      <c r="G125" s="309">
        <f t="shared" si="42"/>
        <v>0</v>
      </c>
      <c r="H125" s="309">
        <f t="shared" si="42"/>
        <v>0</v>
      </c>
      <c r="I125" s="309">
        <f t="shared" si="42"/>
        <v>0</v>
      </c>
      <c r="J125" s="309">
        <f t="shared" si="42"/>
        <v>0</v>
      </c>
      <c r="K125" s="309">
        <f t="shared" si="42"/>
        <v>0</v>
      </c>
      <c r="L125" s="309">
        <f t="shared" si="42"/>
        <v>0</v>
      </c>
      <c r="M125" s="310">
        <f t="shared" si="42"/>
        <v>0</v>
      </c>
    </row>
    <row r="126" spans="1:13" ht="18" customHeight="1">
      <c r="A126" s="250"/>
      <c r="B126" s="251"/>
      <c r="C126" s="252" t="s">
        <v>330</v>
      </c>
      <c r="D126" s="235" t="s">
        <v>331</v>
      </c>
      <c r="E126" s="236">
        <f>SUM(G126:J126)</f>
        <v>0</v>
      </c>
      <c r="F126" s="311"/>
      <c r="G126" s="311"/>
      <c r="H126" s="311"/>
      <c r="I126" s="311"/>
      <c r="J126" s="311"/>
      <c r="K126" s="311"/>
      <c r="L126" s="311"/>
      <c r="M126" s="312"/>
    </row>
    <row r="127" spans="1:13" ht="18" customHeight="1">
      <c r="A127" s="250"/>
      <c r="B127" s="253" t="s">
        <v>332</v>
      </c>
      <c r="C127" s="254"/>
      <c r="D127" s="235" t="s">
        <v>333</v>
      </c>
      <c r="E127" s="236">
        <f>SUM(G127:J127)</f>
        <v>0</v>
      </c>
      <c r="F127" s="311"/>
      <c r="G127" s="311"/>
      <c r="H127" s="311"/>
      <c r="I127" s="311"/>
      <c r="J127" s="311"/>
      <c r="K127" s="311"/>
      <c r="L127" s="311"/>
      <c r="M127" s="312"/>
    </row>
    <row r="128" spans="1:13" ht="18" customHeight="1">
      <c r="A128" s="250"/>
      <c r="B128" s="251" t="s">
        <v>334</v>
      </c>
      <c r="C128" s="238"/>
      <c r="D128" s="235" t="s">
        <v>335</v>
      </c>
      <c r="E128" s="236">
        <f>SUM(G128:J128)</f>
        <v>0</v>
      </c>
      <c r="F128" s="311"/>
      <c r="G128" s="311"/>
      <c r="H128" s="311"/>
      <c r="I128" s="311"/>
      <c r="J128" s="311"/>
      <c r="K128" s="311"/>
      <c r="L128" s="311"/>
      <c r="M128" s="312"/>
    </row>
    <row r="129" spans="1:13" s="226" customFormat="1" ht="30.75" customHeight="1">
      <c r="A129" s="255" t="s">
        <v>336</v>
      </c>
      <c r="B129" s="256"/>
      <c r="C129" s="257"/>
      <c r="D129" s="258" t="s">
        <v>337</v>
      </c>
      <c r="E129" s="305">
        <f>E130+E146+E154+E170</f>
        <v>25506</v>
      </c>
      <c r="F129" s="305">
        <f aca="true" t="shared" si="43" ref="F129:M129">F130+F146+F154+F170</f>
        <v>0</v>
      </c>
      <c r="G129" s="305">
        <f t="shared" si="43"/>
        <v>6424</v>
      </c>
      <c r="H129" s="305">
        <f t="shared" si="43"/>
        <v>6258</v>
      </c>
      <c r="I129" s="305">
        <f t="shared" si="43"/>
        <v>5972</v>
      </c>
      <c r="J129" s="305">
        <f t="shared" si="43"/>
        <v>6852</v>
      </c>
      <c r="K129" s="305">
        <f t="shared" si="43"/>
        <v>24840</v>
      </c>
      <c r="L129" s="305">
        <f t="shared" si="43"/>
        <v>25530</v>
      </c>
      <c r="M129" s="306">
        <f t="shared" si="43"/>
        <v>26380</v>
      </c>
    </row>
    <row r="130" spans="1:13" ht="29.25" customHeight="1">
      <c r="A130" s="259" t="s">
        <v>338</v>
      </c>
      <c r="B130" s="156"/>
      <c r="C130" s="157"/>
      <c r="D130" s="260" t="s">
        <v>339</v>
      </c>
      <c r="E130" s="307">
        <f>E132+E135+E139+E140+E142+E145</f>
        <v>0</v>
      </c>
      <c r="F130" s="307">
        <f aca="true" t="shared" si="44" ref="F130:M130">F132+F135+F139+F140+F142+F145</f>
        <v>0</v>
      </c>
      <c r="G130" s="307">
        <f t="shared" si="44"/>
        <v>0</v>
      </c>
      <c r="H130" s="307">
        <f t="shared" si="44"/>
        <v>0</v>
      </c>
      <c r="I130" s="307">
        <f t="shared" si="44"/>
        <v>0</v>
      </c>
      <c r="J130" s="307">
        <f t="shared" si="44"/>
        <v>0</v>
      </c>
      <c r="K130" s="307">
        <f t="shared" si="44"/>
        <v>0</v>
      </c>
      <c r="L130" s="307">
        <f t="shared" si="44"/>
        <v>0</v>
      </c>
      <c r="M130" s="308">
        <f t="shared" si="44"/>
        <v>0</v>
      </c>
    </row>
    <row r="131" spans="1:13" ht="18" customHeight="1">
      <c r="A131" s="233" t="s">
        <v>317</v>
      </c>
      <c r="B131" s="234"/>
      <c r="C131" s="234"/>
      <c r="D131" s="261"/>
      <c r="E131" s="309"/>
      <c r="F131" s="309"/>
      <c r="G131" s="309"/>
      <c r="H131" s="309"/>
      <c r="I131" s="309"/>
      <c r="J131" s="309"/>
      <c r="K131" s="309"/>
      <c r="L131" s="309"/>
      <c r="M131" s="310"/>
    </row>
    <row r="132" spans="1:13" ht="18" customHeight="1">
      <c r="A132" s="250"/>
      <c r="B132" s="262" t="s">
        <v>340</v>
      </c>
      <c r="C132" s="263"/>
      <c r="D132" s="239" t="s">
        <v>341</v>
      </c>
      <c r="E132" s="309">
        <f>SUM(E133:E134)</f>
        <v>0</v>
      </c>
      <c r="F132" s="309">
        <f aca="true" t="shared" si="45" ref="F132:M132">SUM(F133:F134)</f>
        <v>0</v>
      </c>
      <c r="G132" s="309">
        <f t="shared" si="45"/>
        <v>0</v>
      </c>
      <c r="H132" s="309">
        <f t="shared" si="45"/>
        <v>0</v>
      </c>
      <c r="I132" s="309">
        <f t="shared" si="45"/>
        <v>0</v>
      </c>
      <c r="J132" s="309">
        <f t="shared" si="45"/>
        <v>0</v>
      </c>
      <c r="K132" s="309">
        <f t="shared" si="45"/>
        <v>0</v>
      </c>
      <c r="L132" s="309">
        <f t="shared" si="45"/>
        <v>0</v>
      </c>
      <c r="M132" s="310">
        <f t="shared" si="45"/>
        <v>0</v>
      </c>
    </row>
    <row r="133" spans="1:13" ht="18" customHeight="1">
      <c r="A133" s="250"/>
      <c r="B133" s="262"/>
      <c r="C133" s="264" t="s">
        <v>342</v>
      </c>
      <c r="D133" s="239" t="s">
        <v>343</v>
      </c>
      <c r="E133" s="236">
        <f>SUM(G133:J133)</f>
        <v>0</v>
      </c>
      <c r="F133" s="311"/>
      <c r="G133" s="311"/>
      <c r="H133" s="311"/>
      <c r="I133" s="311"/>
      <c r="J133" s="311"/>
      <c r="K133" s="311"/>
      <c r="L133" s="311"/>
      <c r="M133" s="312"/>
    </row>
    <row r="134" spans="1:13" ht="18" customHeight="1">
      <c r="A134" s="250"/>
      <c r="B134" s="262"/>
      <c r="C134" s="264" t="s">
        <v>344</v>
      </c>
      <c r="D134" s="239" t="s">
        <v>345</v>
      </c>
      <c r="E134" s="236">
        <f>SUM(G134:J134)</f>
        <v>0</v>
      </c>
      <c r="F134" s="311"/>
      <c r="G134" s="311"/>
      <c r="H134" s="311"/>
      <c r="I134" s="311"/>
      <c r="J134" s="311"/>
      <c r="K134" s="311"/>
      <c r="L134" s="311"/>
      <c r="M134" s="312"/>
    </row>
    <row r="135" spans="1:13" ht="18" customHeight="1">
      <c r="A135" s="250"/>
      <c r="B135" s="262" t="s">
        <v>346</v>
      </c>
      <c r="C135" s="265"/>
      <c r="D135" s="239" t="s">
        <v>347</v>
      </c>
      <c r="E135" s="309">
        <f>SUM(E136:E138)</f>
        <v>0</v>
      </c>
      <c r="F135" s="309">
        <f aca="true" t="shared" si="46" ref="F135:M135">SUM(F136:F138)</f>
        <v>0</v>
      </c>
      <c r="G135" s="309">
        <f t="shared" si="46"/>
        <v>0</v>
      </c>
      <c r="H135" s="309">
        <f t="shared" si="46"/>
        <v>0</v>
      </c>
      <c r="I135" s="309">
        <f t="shared" si="46"/>
        <v>0</v>
      </c>
      <c r="J135" s="309">
        <f t="shared" si="46"/>
        <v>0</v>
      </c>
      <c r="K135" s="309">
        <f t="shared" si="46"/>
        <v>0</v>
      </c>
      <c r="L135" s="309">
        <f t="shared" si="46"/>
        <v>0</v>
      </c>
      <c r="M135" s="310">
        <f t="shared" si="46"/>
        <v>0</v>
      </c>
    </row>
    <row r="136" spans="1:13" ht="18" customHeight="1">
      <c r="A136" s="250"/>
      <c r="B136" s="262"/>
      <c r="C136" s="252" t="s">
        <v>348</v>
      </c>
      <c r="D136" s="239" t="s">
        <v>349</v>
      </c>
      <c r="E136" s="236">
        <f>SUM(G136:J136)</f>
        <v>0</v>
      </c>
      <c r="F136" s="311"/>
      <c r="G136" s="311"/>
      <c r="H136" s="311"/>
      <c r="I136" s="311"/>
      <c r="J136" s="311"/>
      <c r="K136" s="311"/>
      <c r="L136" s="311"/>
      <c r="M136" s="312"/>
    </row>
    <row r="137" spans="1:13" ht="18" customHeight="1">
      <c r="A137" s="250"/>
      <c r="B137" s="262"/>
      <c r="C137" s="252" t="s">
        <v>350</v>
      </c>
      <c r="D137" s="239" t="s">
        <v>351</v>
      </c>
      <c r="E137" s="236">
        <f>SUM(G137:J137)</f>
        <v>0</v>
      </c>
      <c r="F137" s="311"/>
      <c r="G137" s="311"/>
      <c r="H137" s="311"/>
      <c r="I137" s="311"/>
      <c r="J137" s="311"/>
      <c r="K137" s="311"/>
      <c r="L137" s="311"/>
      <c r="M137" s="312"/>
    </row>
    <row r="138" spans="1:13" ht="18" customHeight="1">
      <c r="A138" s="250"/>
      <c r="B138" s="262"/>
      <c r="C138" s="121" t="s">
        <v>352</v>
      </c>
      <c r="D138" s="239" t="s">
        <v>353</v>
      </c>
      <c r="E138" s="236">
        <f>SUM(G138:J138)</f>
        <v>0</v>
      </c>
      <c r="F138" s="311"/>
      <c r="G138" s="311"/>
      <c r="H138" s="311"/>
      <c r="I138" s="311"/>
      <c r="J138" s="311"/>
      <c r="K138" s="311"/>
      <c r="L138" s="311"/>
      <c r="M138" s="312"/>
    </row>
    <row r="139" spans="1:13" ht="18" customHeight="1">
      <c r="A139" s="250"/>
      <c r="B139" s="266" t="s">
        <v>354</v>
      </c>
      <c r="C139" s="266"/>
      <c r="D139" s="239" t="s">
        <v>355</v>
      </c>
      <c r="E139" s="236">
        <f>SUM(G139:J139)</f>
        <v>0</v>
      </c>
      <c r="F139" s="311"/>
      <c r="G139" s="311"/>
      <c r="H139" s="311"/>
      <c r="I139" s="311"/>
      <c r="J139" s="311"/>
      <c r="K139" s="311"/>
      <c r="L139" s="311"/>
      <c r="M139" s="312"/>
    </row>
    <row r="140" spans="1:13" ht="18" customHeight="1">
      <c r="A140" s="250"/>
      <c r="B140" s="266" t="s">
        <v>356</v>
      </c>
      <c r="C140" s="40"/>
      <c r="D140" s="239" t="s">
        <v>357</v>
      </c>
      <c r="E140" s="309">
        <f>E141</f>
        <v>0</v>
      </c>
      <c r="F140" s="309">
        <f aca="true" t="shared" si="47" ref="F140:M140">F141</f>
        <v>0</v>
      </c>
      <c r="G140" s="309">
        <f t="shared" si="47"/>
        <v>0</v>
      </c>
      <c r="H140" s="309">
        <f t="shared" si="47"/>
        <v>0</v>
      </c>
      <c r="I140" s="309">
        <f t="shared" si="47"/>
        <v>0</v>
      </c>
      <c r="J140" s="309">
        <f t="shared" si="47"/>
        <v>0</v>
      </c>
      <c r="K140" s="309">
        <f t="shared" si="47"/>
        <v>0</v>
      </c>
      <c r="L140" s="309">
        <f t="shared" si="47"/>
        <v>0</v>
      </c>
      <c r="M140" s="310">
        <f t="shared" si="47"/>
        <v>0</v>
      </c>
    </row>
    <row r="141" spans="1:13" ht="18" customHeight="1">
      <c r="A141" s="250"/>
      <c r="B141" s="266"/>
      <c r="C141" s="252" t="s">
        <v>358</v>
      </c>
      <c r="D141" s="239" t="s">
        <v>359</v>
      </c>
      <c r="E141" s="236">
        <f>SUM(G141:J141)</f>
        <v>0</v>
      </c>
      <c r="F141" s="311"/>
      <c r="G141" s="311"/>
      <c r="H141" s="311"/>
      <c r="I141" s="311"/>
      <c r="J141" s="311"/>
      <c r="K141" s="311"/>
      <c r="L141" s="311"/>
      <c r="M141" s="312"/>
    </row>
    <row r="142" spans="1:13" ht="18" customHeight="1">
      <c r="A142" s="250"/>
      <c r="B142" s="266" t="s">
        <v>360</v>
      </c>
      <c r="C142" s="266"/>
      <c r="D142" s="239" t="s">
        <v>361</v>
      </c>
      <c r="E142" s="309">
        <f>SUM(E143:E144)</f>
        <v>0</v>
      </c>
      <c r="F142" s="309">
        <f aca="true" t="shared" si="48" ref="F142:M142">SUM(F143:F144)</f>
        <v>0</v>
      </c>
      <c r="G142" s="309">
        <f t="shared" si="48"/>
        <v>0</v>
      </c>
      <c r="H142" s="309">
        <f t="shared" si="48"/>
        <v>0</v>
      </c>
      <c r="I142" s="309">
        <f t="shared" si="48"/>
        <v>0</v>
      </c>
      <c r="J142" s="309">
        <f t="shared" si="48"/>
        <v>0</v>
      </c>
      <c r="K142" s="309">
        <f t="shared" si="48"/>
        <v>0</v>
      </c>
      <c r="L142" s="309">
        <f t="shared" si="48"/>
        <v>0</v>
      </c>
      <c r="M142" s="310">
        <f t="shared" si="48"/>
        <v>0</v>
      </c>
    </row>
    <row r="143" spans="1:13" ht="18" customHeight="1">
      <c r="A143" s="250"/>
      <c r="B143" s="266"/>
      <c r="C143" s="264" t="s">
        <v>362</v>
      </c>
      <c r="D143" s="239" t="s">
        <v>363</v>
      </c>
      <c r="E143" s="236">
        <f>SUM(G143:J143)</f>
        <v>0</v>
      </c>
      <c r="F143" s="311"/>
      <c r="G143" s="311"/>
      <c r="H143" s="311"/>
      <c r="I143" s="311"/>
      <c r="J143" s="311"/>
      <c r="K143" s="311"/>
      <c r="L143" s="311"/>
      <c r="M143" s="312"/>
    </row>
    <row r="144" spans="1:13" ht="18" customHeight="1">
      <c r="A144" s="250"/>
      <c r="B144" s="266"/>
      <c r="C144" s="252" t="s">
        <v>364</v>
      </c>
      <c r="D144" s="239" t="s">
        <v>365</v>
      </c>
      <c r="E144" s="236">
        <f>SUM(G144:J144)</f>
        <v>0</v>
      </c>
      <c r="F144" s="311"/>
      <c r="G144" s="311"/>
      <c r="H144" s="311"/>
      <c r="I144" s="311"/>
      <c r="J144" s="311"/>
      <c r="K144" s="311"/>
      <c r="L144" s="311"/>
      <c r="M144" s="312"/>
    </row>
    <row r="145" spans="1:13" ht="18" customHeight="1">
      <c r="A145" s="250"/>
      <c r="B145" s="20" t="s">
        <v>366</v>
      </c>
      <c r="C145" s="20"/>
      <c r="D145" s="239" t="s">
        <v>367</v>
      </c>
      <c r="E145" s="236">
        <f>SUM(G145:J145)</f>
        <v>0</v>
      </c>
      <c r="F145" s="311"/>
      <c r="G145" s="311"/>
      <c r="H145" s="311"/>
      <c r="I145" s="311"/>
      <c r="J145" s="311"/>
      <c r="K145" s="311"/>
      <c r="L145" s="311"/>
      <c r="M145" s="312"/>
    </row>
    <row r="146" spans="1:13" ht="18" customHeight="1">
      <c r="A146" s="267" t="s">
        <v>368</v>
      </c>
      <c r="B146" s="121"/>
      <c r="C146" s="24"/>
      <c r="D146" s="260" t="s">
        <v>369</v>
      </c>
      <c r="E146" s="307">
        <f>E148+E151+E152</f>
        <v>25506</v>
      </c>
      <c r="F146" s="307">
        <f aca="true" t="shared" si="49" ref="F146:M146">F148+F151+F152</f>
        <v>0</v>
      </c>
      <c r="G146" s="307">
        <f t="shared" si="49"/>
        <v>6424</v>
      </c>
      <c r="H146" s="307">
        <f t="shared" si="49"/>
        <v>6258</v>
      </c>
      <c r="I146" s="307">
        <f t="shared" si="49"/>
        <v>5972</v>
      </c>
      <c r="J146" s="307">
        <f t="shared" si="49"/>
        <v>6852</v>
      </c>
      <c r="K146" s="307">
        <f t="shared" si="49"/>
        <v>24840</v>
      </c>
      <c r="L146" s="307">
        <f t="shared" si="49"/>
        <v>25530</v>
      </c>
      <c r="M146" s="308">
        <f t="shared" si="49"/>
        <v>26380</v>
      </c>
    </row>
    <row r="147" spans="1:13" ht="18" customHeight="1">
      <c r="A147" s="233" t="s">
        <v>317</v>
      </c>
      <c r="B147" s="234"/>
      <c r="C147" s="234"/>
      <c r="D147" s="261"/>
      <c r="E147" s="309"/>
      <c r="F147" s="309"/>
      <c r="G147" s="309"/>
      <c r="H147" s="309"/>
      <c r="I147" s="309"/>
      <c r="J147" s="309"/>
      <c r="K147" s="309"/>
      <c r="L147" s="309"/>
      <c r="M147" s="310"/>
    </row>
    <row r="148" spans="1:13" ht="27" customHeight="1">
      <c r="A148" s="233"/>
      <c r="B148" s="161" t="s">
        <v>370</v>
      </c>
      <c r="C148" s="189"/>
      <c r="D148" s="261" t="s">
        <v>371</v>
      </c>
      <c r="E148" s="309">
        <f>SUM(E149:E150)</f>
        <v>25506</v>
      </c>
      <c r="F148" s="309">
        <f aca="true" t="shared" si="50" ref="F148:M148">SUM(F149:F150)</f>
        <v>0</v>
      </c>
      <c r="G148" s="309">
        <f t="shared" si="50"/>
        <v>6424</v>
      </c>
      <c r="H148" s="309">
        <f t="shared" si="50"/>
        <v>6258</v>
      </c>
      <c r="I148" s="309">
        <f t="shared" si="50"/>
        <v>5972</v>
      </c>
      <c r="J148" s="309">
        <f t="shared" si="50"/>
        <v>6852</v>
      </c>
      <c r="K148" s="309">
        <f t="shared" si="50"/>
        <v>24840</v>
      </c>
      <c r="L148" s="309">
        <f t="shared" si="50"/>
        <v>25530</v>
      </c>
      <c r="M148" s="310">
        <f t="shared" si="50"/>
        <v>26380</v>
      </c>
    </row>
    <row r="149" spans="1:13" ht="18" customHeight="1">
      <c r="A149" s="233"/>
      <c r="B149" s="234"/>
      <c r="C149" s="121" t="s">
        <v>372</v>
      </c>
      <c r="D149" s="261" t="s">
        <v>373</v>
      </c>
      <c r="E149" s="236">
        <f>SUM(G149:J149)</f>
        <v>25506</v>
      </c>
      <c r="F149" s="311"/>
      <c r="G149" s="311">
        <f>'[2]detalierea cheltuielilor'!$F$13</f>
        <v>6424</v>
      </c>
      <c r="H149" s="311">
        <f>'[2]detalierea cheltuielilor'!$G$13</f>
        <v>6258</v>
      </c>
      <c r="I149" s="311">
        <f>'[3]detalierea cheltuielilor'!$H$13</f>
        <v>5972</v>
      </c>
      <c r="J149" s="311">
        <f>6302+550</f>
        <v>6852</v>
      </c>
      <c r="K149" s="311">
        <f>'[2]detalierea cheltuielilor'!$J$13</f>
        <v>24840</v>
      </c>
      <c r="L149" s="311">
        <f>'[2]detalierea cheltuielilor'!$K$13</f>
        <v>25530</v>
      </c>
      <c r="M149" s="312">
        <f>'[2]detalierea cheltuielilor'!$L$13</f>
        <v>26380</v>
      </c>
    </row>
    <row r="150" spans="1:13" ht="18" customHeight="1">
      <c r="A150" s="233"/>
      <c r="B150" s="234"/>
      <c r="C150" s="121" t="s">
        <v>374</v>
      </c>
      <c r="D150" s="261" t="s">
        <v>375</v>
      </c>
      <c r="E150" s="236">
        <f>SUM(G150:J150)</f>
        <v>0</v>
      </c>
      <c r="F150" s="311"/>
      <c r="G150" s="311"/>
      <c r="H150" s="311"/>
      <c r="I150" s="311"/>
      <c r="J150" s="311"/>
      <c r="K150" s="311"/>
      <c r="L150" s="311"/>
      <c r="M150" s="312"/>
    </row>
    <row r="151" spans="1:13" ht="18" customHeight="1">
      <c r="A151" s="233"/>
      <c r="B151" s="235" t="s">
        <v>376</v>
      </c>
      <c r="C151" s="20"/>
      <c r="D151" s="261" t="s">
        <v>377</v>
      </c>
      <c r="E151" s="236">
        <f>SUM(G151:J151)</f>
        <v>0</v>
      </c>
      <c r="F151" s="311"/>
      <c r="G151" s="311"/>
      <c r="H151" s="311"/>
      <c r="I151" s="311"/>
      <c r="J151" s="311"/>
      <c r="K151" s="311"/>
      <c r="L151" s="311"/>
      <c r="M151" s="312"/>
    </row>
    <row r="152" spans="1:13" ht="18" customHeight="1">
      <c r="A152" s="250"/>
      <c r="B152" s="266" t="s">
        <v>378</v>
      </c>
      <c r="C152" s="266"/>
      <c r="D152" s="261" t="s">
        <v>379</v>
      </c>
      <c r="E152" s="309">
        <f>E153</f>
        <v>0</v>
      </c>
      <c r="F152" s="309">
        <f aca="true" t="shared" si="51" ref="F152:M152">F153</f>
        <v>0</v>
      </c>
      <c r="G152" s="309">
        <f t="shared" si="51"/>
        <v>0</v>
      </c>
      <c r="H152" s="309">
        <f t="shared" si="51"/>
        <v>0</v>
      </c>
      <c r="I152" s="309">
        <f t="shared" si="51"/>
        <v>0</v>
      </c>
      <c r="J152" s="309">
        <f t="shared" si="51"/>
        <v>0</v>
      </c>
      <c r="K152" s="309">
        <f t="shared" si="51"/>
        <v>0</v>
      </c>
      <c r="L152" s="309">
        <f t="shared" si="51"/>
        <v>0</v>
      </c>
      <c r="M152" s="310">
        <f t="shared" si="51"/>
        <v>0</v>
      </c>
    </row>
    <row r="153" spans="1:13" ht="18" customHeight="1">
      <c r="A153" s="250"/>
      <c r="B153" s="266"/>
      <c r="C153" s="121" t="s">
        <v>380</v>
      </c>
      <c r="D153" s="261" t="s">
        <v>381</v>
      </c>
      <c r="E153" s="236">
        <f>SUM(G153:J153)</f>
        <v>0</v>
      </c>
      <c r="F153" s="311"/>
      <c r="G153" s="311"/>
      <c r="H153" s="311"/>
      <c r="I153" s="311"/>
      <c r="J153" s="311"/>
      <c r="K153" s="311"/>
      <c r="L153" s="311"/>
      <c r="M153" s="312"/>
    </row>
    <row r="154" spans="1:13" ht="18" customHeight="1">
      <c r="A154" s="267" t="s">
        <v>382</v>
      </c>
      <c r="B154" s="252"/>
      <c r="C154" s="268"/>
      <c r="D154" s="260" t="s">
        <v>383</v>
      </c>
      <c r="E154" s="307">
        <f>E156+E167+E169</f>
        <v>0</v>
      </c>
      <c r="F154" s="307">
        <f aca="true" t="shared" si="52" ref="F154:M154">F156+F167+F169</f>
        <v>0</v>
      </c>
      <c r="G154" s="307">
        <f t="shared" si="52"/>
        <v>0</v>
      </c>
      <c r="H154" s="307">
        <f t="shared" si="52"/>
        <v>0</v>
      </c>
      <c r="I154" s="307">
        <f t="shared" si="52"/>
        <v>0</v>
      </c>
      <c r="J154" s="307">
        <f t="shared" si="52"/>
        <v>0</v>
      </c>
      <c r="K154" s="307">
        <f t="shared" si="52"/>
        <v>0</v>
      </c>
      <c r="L154" s="307">
        <f t="shared" si="52"/>
        <v>0</v>
      </c>
      <c r="M154" s="308">
        <f t="shared" si="52"/>
        <v>0</v>
      </c>
    </row>
    <row r="155" spans="1:13" ht="18" customHeight="1">
      <c r="A155" s="233" t="s">
        <v>317</v>
      </c>
      <c r="B155" s="234"/>
      <c r="C155" s="234"/>
      <c r="D155" s="261"/>
      <c r="E155" s="309"/>
      <c r="F155" s="309"/>
      <c r="G155" s="309"/>
      <c r="H155" s="309"/>
      <c r="I155" s="309"/>
      <c r="J155" s="309"/>
      <c r="K155" s="309"/>
      <c r="L155" s="309"/>
      <c r="M155" s="310"/>
    </row>
    <row r="156" spans="1:13" ht="47.25" customHeight="1">
      <c r="A156" s="269"/>
      <c r="B156" s="178" t="s">
        <v>384</v>
      </c>
      <c r="C156" s="178"/>
      <c r="D156" s="261" t="s">
        <v>385</v>
      </c>
      <c r="E156" s="309">
        <f>SUM(E157:E166)</f>
        <v>0</v>
      </c>
      <c r="F156" s="309">
        <f aca="true" t="shared" si="53" ref="F156:M156">SUM(F157:F166)</f>
        <v>0</v>
      </c>
      <c r="G156" s="309">
        <f t="shared" si="53"/>
        <v>0</v>
      </c>
      <c r="H156" s="309">
        <f t="shared" si="53"/>
        <v>0</v>
      </c>
      <c r="I156" s="309">
        <f t="shared" si="53"/>
        <v>0</v>
      </c>
      <c r="J156" s="309">
        <f t="shared" si="53"/>
        <v>0</v>
      </c>
      <c r="K156" s="309">
        <f t="shared" si="53"/>
        <v>0</v>
      </c>
      <c r="L156" s="309">
        <f t="shared" si="53"/>
        <v>0</v>
      </c>
      <c r="M156" s="310">
        <f t="shared" si="53"/>
        <v>0</v>
      </c>
    </row>
    <row r="157" spans="1:13" ht="18" customHeight="1">
      <c r="A157" s="269"/>
      <c r="B157" s="266"/>
      <c r="C157" s="270" t="s">
        <v>386</v>
      </c>
      <c r="D157" s="261" t="s">
        <v>387</v>
      </c>
      <c r="E157" s="236">
        <f aca="true" t="shared" si="54" ref="E157:E166">SUM(G157:J157)</f>
        <v>0</v>
      </c>
      <c r="F157" s="311"/>
      <c r="G157" s="311"/>
      <c r="H157" s="311"/>
      <c r="I157" s="311"/>
      <c r="J157" s="311"/>
      <c r="K157" s="311"/>
      <c r="L157" s="311"/>
      <c r="M157" s="312"/>
    </row>
    <row r="158" spans="1:13" ht="18" customHeight="1">
      <c r="A158" s="269"/>
      <c r="B158" s="266"/>
      <c r="C158" s="121" t="s">
        <v>388</v>
      </c>
      <c r="D158" s="261" t="s">
        <v>389</v>
      </c>
      <c r="E158" s="236">
        <f t="shared" si="54"/>
        <v>0</v>
      </c>
      <c r="F158" s="311"/>
      <c r="G158" s="311"/>
      <c r="H158" s="311"/>
      <c r="I158" s="311"/>
      <c r="J158" s="311"/>
      <c r="K158" s="311"/>
      <c r="L158" s="311"/>
      <c r="M158" s="312"/>
    </row>
    <row r="159" spans="1:13" ht="18" customHeight="1">
      <c r="A159" s="269"/>
      <c r="B159" s="266"/>
      <c r="C159" s="270" t="s">
        <v>390</v>
      </c>
      <c r="D159" s="261" t="s">
        <v>391</v>
      </c>
      <c r="E159" s="236">
        <f t="shared" si="54"/>
        <v>0</v>
      </c>
      <c r="F159" s="311"/>
      <c r="G159" s="311"/>
      <c r="H159" s="311"/>
      <c r="I159" s="311"/>
      <c r="J159" s="311"/>
      <c r="K159" s="311"/>
      <c r="L159" s="311"/>
      <c r="M159" s="312"/>
    </row>
    <row r="160" spans="1:13" ht="18" customHeight="1">
      <c r="A160" s="269"/>
      <c r="B160" s="266"/>
      <c r="C160" s="270" t="s">
        <v>392</v>
      </c>
      <c r="D160" s="261" t="s">
        <v>393</v>
      </c>
      <c r="E160" s="236">
        <f t="shared" si="54"/>
        <v>0</v>
      </c>
      <c r="F160" s="311"/>
      <c r="G160" s="311"/>
      <c r="H160" s="311"/>
      <c r="I160" s="311"/>
      <c r="J160" s="311"/>
      <c r="K160" s="311"/>
      <c r="L160" s="311"/>
      <c r="M160" s="312"/>
    </row>
    <row r="161" spans="1:13" ht="18" customHeight="1">
      <c r="A161" s="269"/>
      <c r="B161" s="266"/>
      <c r="C161" s="270" t="s">
        <v>394</v>
      </c>
      <c r="D161" s="261" t="s">
        <v>395</v>
      </c>
      <c r="E161" s="236">
        <f t="shared" si="54"/>
        <v>0</v>
      </c>
      <c r="F161" s="311"/>
      <c r="G161" s="311"/>
      <c r="H161" s="311"/>
      <c r="I161" s="311"/>
      <c r="J161" s="311"/>
      <c r="K161" s="311"/>
      <c r="L161" s="311"/>
      <c r="M161" s="312"/>
    </row>
    <row r="162" spans="1:13" ht="18" customHeight="1">
      <c r="A162" s="269"/>
      <c r="B162" s="266"/>
      <c r="C162" s="270" t="s">
        <v>396</v>
      </c>
      <c r="D162" s="261" t="s">
        <v>397</v>
      </c>
      <c r="E162" s="236">
        <f t="shared" si="54"/>
        <v>0</v>
      </c>
      <c r="F162" s="311"/>
      <c r="G162" s="311"/>
      <c r="H162" s="311"/>
      <c r="I162" s="311"/>
      <c r="J162" s="311"/>
      <c r="K162" s="311"/>
      <c r="L162" s="311"/>
      <c r="M162" s="312"/>
    </row>
    <row r="163" spans="1:13" ht="18" customHeight="1">
      <c r="A163" s="269"/>
      <c r="B163" s="266"/>
      <c r="C163" s="270" t="s">
        <v>398</v>
      </c>
      <c r="D163" s="261" t="s">
        <v>399</v>
      </c>
      <c r="E163" s="236">
        <f t="shared" si="54"/>
        <v>0</v>
      </c>
      <c r="F163" s="311"/>
      <c r="G163" s="311"/>
      <c r="H163" s="311"/>
      <c r="I163" s="311"/>
      <c r="J163" s="311"/>
      <c r="K163" s="311"/>
      <c r="L163" s="311"/>
      <c r="M163" s="312"/>
    </row>
    <row r="164" spans="1:13" ht="18" customHeight="1">
      <c r="A164" s="269"/>
      <c r="B164" s="266"/>
      <c r="C164" s="270" t="s">
        <v>400</v>
      </c>
      <c r="D164" s="261" t="s">
        <v>401</v>
      </c>
      <c r="E164" s="236">
        <f t="shared" si="54"/>
        <v>0</v>
      </c>
      <c r="F164" s="311"/>
      <c r="G164" s="311"/>
      <c r="H164" s="311"/>
      <c r="I164" s="311"/>
      <c r="J164" s="311"/>
      <c r="K164" s="311"/>
      <c r="L164" s="311"/>
      <c r="M164" s="312"/>
    </row>
    <row r="165" spans="1:13" ht="18" customHeight="1">
      <c r="A165" s="269"/>
      <c r="B165" s="266"/>
      <c r="C165" s="270" t="s">
        <v>402</v>
      </c>
      <c r="D165" s="261" t="s">
        <v>403</v>
      </c>
      <c r="E165" s="236">
        <f t="shared" si="54"/>
        <v>0</v>
      </c>
      <c r="F165" s="311"/>
      <c r="G165" s="311"/>
      <c r="H165" s="311"/>
      <c r="I165" s="311"/>
      <c r="J165" s="311"/>
      <c r="K165" s="311"/>
      <c r="L165" s="311"/>
      <c r="M165" s="312"/>
    </row>
    <row r="166" spans="1:13" ht="18" customHeight="1">
      <c r="A166" s="269"/>
      <c r="B166" s="266"/>
      <c r="C166" s="121" t="s">
        <v>404</v>
      </c>
      <c r="D166" s="261" t="s">
        <v>405</v>
      </c>
      <c r="E166" s="236">
        <f t="shared" si="54"/>
        <v>0</v>
      </c>
      <c r="F166" s="311"/>
      <c r="G166" s="311"/>
      <c r="H166" s="311"/>
      <c r="I166" s="311"/>
      <c r="J166" s="311"/>
      <c r="K166" s="311"/>
      <c r="L166" s="311"/>
      <c r="M166" s="312"/>
    </row>
    <row r="167" spans="1:13" ht="18" customHeight="1">
      <c r="A167" s="269"/>
      <c r="B167" s="266" t="s">
        <v>406</v>
      </c>
      <c r="C167" s="20"/>
      <c r="D167" s="235" t="s">
        <v>407</v>
      </c>
      <c r="E167" s="309">
        <f>E168</f>
        <v>0</v>
      </c>
      <c r="F167" s="309">
        <f aca="true" t="shared" si="55" ref="F167:M167">F168</f>
        <v>0</v>
      </c>
      <c r="G167" s="309">
        <f t="shared" si="55"/>
        <v>0</v>
      </c>
      <c r="H167" s="309">
        <f t="shared" si="55"/>
        <v>0</v>
      </c>
      <c r="I167" s="309">
        <f t="shared" si="55"/>
        <v>0</v>
      </c>
      <c r="J167" s="309">
        <f t="shared" si="55"/>
        <v>0</v>
      </c>
      <c r="K167" s="309">
        <f t="shared" si="55"/>
        <v>0</v>
      </c>
      <c r="L167" s="309">
        <f t="shared" si="55"/>
        <v>0</v>
      </c>
      <c r="M167" s="310">
        <f t="shared" si="55"/>
        <v>0</v>
      </c>
    </row>
    <row r="168" spans="1:13" ht="18" customHeight="1">
      <c r="A168" s="269"/>
      <c r="B168" s="266"/>
      <c r="C168" s="121" t="s">
        <v>408</v>
      </c>
      <c r="D168" s="271" t="s">
        <v>409</v>
      </c>
      <c r="E168" s="236">
        <f>SUM(G168:J168)</f>
        <v>0</v>
      </c>
      <c r="F168" s="311"/>
      <c r="G168" s="311"/>
      <c r="H168" s="311"/>
      <c r="I168" s="311"/>
      <c r="J168" s="311"/>
      <c r="K168" s="311"/>
      <c r="L168" s="311"/>
      <c r="M168" s="312"/>
    </row>
    <row r="169" spans="1:13" ht="18" customHeight="1">
      <c r="A169" s="269"/>
      <c r="B169" s="266" t="s">
        <v>410</v>
      </c>
      <c r="C169" s="268"/>
      <c r="D169" s="235" t="s">
        <v>411</v>
      </c>
      <c r="E169" s="236">
        <f>SUM(G169:J169)</f>
        <v>0</v>
      </c>
      <c r="F169" s="311"/>
      <c r="G169" s="311"/>
      <c r="H169" s="311"/>
      <c r="I169" s="311"/>
      <c r="J169" s="311"/>
      <c r="K169" s="311"/>
      <c r="L169" s="311"/>
      <c r="M169" s="312"/>
    </row>
    <row r="170" spans="1:13" ht="35.25" customHeight="1">
      <c r="A170" s="259" t="s">
        <v>412</v>
      </c>
      <c r="B170" s="272"/>
      <c r="C170" s="273"/>
      <c r="D170" s="260" t="s">
        <v>413</v>
      </c>
      <c r="E170" s="307">
        <f>SUM(E172:E173)+SUM(E175:E177)</f>
        <v>0</v>
      </c>
      <c r="F170" s="307">
        <f aca="true" t="shared" si="56" ref="F170:M170">SUM(F172:F173)+SUM(F175:F177)</f>
        <v>0</v>
      </c>
      <c r="G170" s="307">
        <f t="shared" si="56"/>
        <v>0</v>
      </c>
      <c r="H170" s="307">
        <f t="shared" si="56"/>
        <v>0</v>
      </c>
      <c r="I170" s="307">
        <f t="shared" si="56"/>
        <v>0</v>
      </c>
      <c r="J170" s="307">
        <f t="shared" si="56"/>
        <v>0</v>
      </c>
      <c r="K170" s="307">
        <f t="shared" si="56"/>
        <v>0</v>
      </c>
      <c r="L170" s="307">
        <f t="shared" si="56"/>
        <v>0</v>
      </c>
      <c r="M170" s="308">
        <f t="shared" si="56"/>
        <v>0</v>
      </c>
    </row>
    <row r="171" spans="1:13" ht="18" customHeight="1">
      <c r="A171" s="233" t="s">
        <v>317</v>
      </c>
      <c r="B171" s="234"/>
      <c r="C171" s="234"/>
      <c r="D171" s="235"/>
      <c r="E171" s="309"/>
      <c r="F171" s="309"/>
      <c r="G171" s="309"/>
      <c r="H171" s="309"/>
      <c r="I171" s="309"/>
      <c r="J171" s="309"/>
      <c r="K171" s="309"/>
      <c r="L171" s="309"/>
      <c r="M171" s="310"/>
    </row>
    <row r="172" spans="1:13" ht="18" customHeight="1">
      <c r="A172" s="250"/>
      <c r="B172" s="266" t="s">
        <v>414</v>
      </c>
      <c r="C172" s="266"/>
      <c r="D172" s="235" t="s">
        <v>415</v>
      </c>
      <c r="E172" s="236">
        <f>SUM(G172:J172)</f>
        <v>0</v>
      </c>
      <c r="F172" s="311"/>
      <c r="G172" s="311"/>
      <c r="H172" s="311"/>
      <c r="I172" s="311"/>
      <c r="J172" s="311"/>
      <c r="K172" s="311"/>
      <c r="L172" s="311"/>
      <c r="M172" s="312"/>
    </row>
    <row r="173" spans="1:13" ht="18" customHeight="1">
      <c r="A173" s="250"/>
      <c r="B173" s="20" t="s">
        <v>416</v>
      </c>
      <c r="C173" s="266"/>
      <c r="D173" s="235" t="s">
        <v>417</v>
      </c>
      <c r="E173" s="309">
        <f>E174</f>
        <v>0</v>
      </c>
      <c r="F173" s="309">
        <f aca="true" t="shared" si="57" ref="F173:M173">F174</f>
        <v>0</v>
      </c>
      <c r="G173" s="309">
        <f t="shared" si="57"/>
        <v>0</v>
      </c>
      <c r="H173" s="309">
        <f t="shared" si="57"/>
        <v>0</v>
      </c>
      <c r="I173" s="309">
        <f t="shared" si="57"/>
        <v>0</v>
      </c>
      <c r="J173" s="309">
        <f t="shared" si="57"/>
        <v>0</v>
      </c>
      <c r="K173" s="309">
        <f t="shared" si="57"/>
        <v>0</v>
      </c>
      <c r="L173" s="309">
        <f t="shared" si="57"/>
        <v>0</v>
      </c>
      <c r="M173" s="310">
        <f t="shared" si="57"/>
        <v>0</v>
      </c>
    </row>
    <row r="174" spans="1:13" ht="18" customHeight="1">
      <c r="A174" s="250"/>
      <c r="B174" s="20"/>
      <c r="C174" s="266" t="s">
        <v>418</v>
      </c>
      <c r="D174" s="235" t="s">
        <v>419</v>
      </c>
      <c r="E174" s="236">
        <f>SUM(G174:J174)</f>
        <v>0</v>
      </c>
      <c r="F174" s="311"/>
      <c r="G174" s="311"/>
      <c r="H174" s="311"/>
      <c r="I174" s="311"/>
      <c r="J174" s="311"/>
      <c r="K174" s="311"/>
      <c r="L174" s="311"/>
      <c r="M174" s="312"/>
    </row>
    <row r="175" spans="1:13" ht="18" customHeight="1">
      <c r="A175" s="250"/>
      <c r="B175" s="20" t="s">
        <v>420</v>
      </c>
      <c r="C175" s="266"/>
      <c r="D175" s="235" t="s">
        <v>421</v>
      </c>
      <c r="E175" s="236">
        <f>SUM(G175:J175)</f>
        <v>0</v>
      </c>
      <c r="F175" s="311"/>
      <c r="G175" s="311"/>
      <c r="H175" s="311"/>
      <c r="I175" s="311"/>
      <c r="J175" s="311"/>
      <c r="K175" s="311"/>
      <c r="L175" s="311"/>
      <c r="M175" s="312"/>
    </row>
    <row r="176" spans="1:13" ht="18" customHeight="1">
      <c r="A176" s="250"/>
      <c r="B176" s="20" t="s">
        <v>422</v>
      </c>
      <c r="C176" s="266"/>
      <c r="D176" s="235" t="s">
        <v>423</v>
      </c>
      <c r="E176" s="236">
        <f>SUM(G176:J176)</f>
        <v>0</v>
      </c>
      <c r="F176" s="311"/>
      <c r="G176" s="311"/>
      <c r="H176" s="311"/>
      <c r="I176" s="311"/>
      <c r="J176" s="311"/>
      <c r="K176" s="311"/>
      <c r="L176" s="311"/>
      <c r="M176" s="312"/>
    </row>
    <row r="177" spans="1:13" ht="32.25" customHeight="1">
      <c r="A177" s="250"/>
      <c r="B177" s="274" t="s">
        <v>424</v>
      </c>
      <c r="C177" s="275"/>
      <c r="D177" s="235" t="s">
        <v>425</v>
      </c>
      <c r="E177" s="309">
        <f>E178</f>
        <v>0</v>
      </c>
      <c r="F177" s="309">
        <f aca="true" t="shared" si="58" ref="F177:M177">F178</f>
        <v>0</v>
      </c>
      <c r="G177" s="309">
        <f t="shared" si="58"/>
        <v>0</v>
      </c>
      <c r="H177" s="309">
        <f t="shared" si="58"/>
        <v>0</v>
      </c>
      <c r="I177" s="309">
        <f t="shared" si="58"/>
        <v>0</v>
      </c>
      <c r="J177" s="309">
        <f t="shared" si="58"/>
        <v>0</v>
      </c>
      <c r="K177" s="309">
        <f t="shared" si="58"/>
        <v>0</v>
      </c>
      <c r="L177" s="309">
        <f t="shared" si="58"/>
        <v>0</v>
      </c>
      <c r="M177" s="310">
        <f t="shared" si="58"/>
        <v>0</v>
      </c>
    </row>
    <row r="178" spans="1:13" s="29" customFormat="1" ht="18" customHeight="1">
      <c r="A178" s="316"/>
      <c r="B178" s="317"/>
      <c r="C178" s="278" t="s">
        <v>426</v>
      </c>
      <c r="D178" s="49" t="s">
        <v>427</v>
      </c>
      <c r="E178" s="236">
        <f>SUM(G178:J178)</f>
        <v>0</v>
      </c>
      <c r="F178" s="114"/>
      <c r="G178" s="114"/>
      <c r="H178" s="114"/>
      <c r="I178" s="114"/>
      <c r="J178" s="114"/>
      <c r="K178" s="114"/>
      <c r="L178" s="114"/>
      <c r="M178" s="115"/>
    </row>
    <row r="179" spans="1:13" s="226" customFormat="1" ht="30.75" customHeight="1">
      <c r="A179" s="255" t="s">
        <v>428</v>
      </c>
      <c r="B179" s="256"/>
      <c r="C179" s="257"/>
      <c r="D179" s="279"/>
      <c r="E179" s="305">
        <f>E180+E187</f>
        <v>0</v>
      </c>
      <c r="F179" s="305">
        <f aca="true" t="shared" si="59" ref="F179:M179">F180+F187</f>
        <v>0</v>
      </c>
      <c r="G179" s="305">
        <f t="shared" si="59"/>
        <v>0</v>
      </c>
      <c r="H179" s="305">
        <f t="shared" si="59"/>
        <v>0</v>
      </c>
      <c r="I179" s="305">
        <f t="shared" si="59"/>
        <v>0</v>
      </c>
      <c r="J179" s="305">
        <f t="shared" si="59"/>
        <v>0</v>
      </c>
      <c r="K179" s="305">
        <f t="shared" si="59"/>
        <v>0</v>
      </c>
      <c r="L179" s="305">
        <f t="shared" si="59"/>
        <v>0</v>
      </c>
      <c r="M179" s="306">
        <f t="shared" si="59"/>
        <v>0</v>
      </c>
    </row>
    <row r="180" spans="1:13" ht="39.75" customHeight="1">
      <c r="A180" s="259" t="s">
        <v>429</v>
      </c>
      <c r="B180" s="156"/>
      <c r="C180" s="157"/>
      <c r="D180" s="36" t="s">
        <v>430</v>
      </c>
      <c r="E180" s="307">
        <f>E182+E185+E186</f>
        <v>0</v>
      </c>
      <c r="F180" s="307">
        <f aca="true" t="shared" si="60" ref="F180:M180">F182+F185+F186</f>
        <v>0</v>
      </c>
      <c r="G180" s="307">
        <f t="shared" si="60"/>
        <v>0</v>
      </c>
      <c r="H180" s="307">
        <f t="shared" si="60"/>
        <v>0</v>
      </c>
      <c r="I180" s="307">
        <f t="shared" si="60"/>
        <v>0</v>
      </c>
      <c r="J180" s="307">
        <f t="shared" si="60"/>
        <v>0</v>
      </c>
      <c r="K180" s="307">
        <f t="shared" si="60"/>
        <v>0</v>
      </c>
      <c r="L180" s="307">
        <f t="shared" si="60"/>
        <v>0</v>
      </c>
      <c r="M180" s="308">
        <f t="shared" si="60"/>
        <v>0</v>
      </c>
    </row>
    <row r="181" spans="1:13" ht="18" customHeight="1">
      <c r="A181" s="233" t="s">
        <v>317</v>
      </c>
      <c r="B181" s="234"/>
      <c r="C181" s="234"/>
      <c r="D181" s="235"/>
      <c r="E181" s="309"/>
      <c r="F181" s="309"/>
      <c r="G181" s="309"/>
      <c r="H181" s="309"/>
      <c r="I181" s="309"/>
      <c r="J181" s="309"/>
      <c r="K181" s="309"/>
      <c r="L181" s="309"/>
      <c r="M181" s="310"/>
    </row>
    <row r="182" spans="1:13" ht="18" customHeight="1">
      <c r="A182" s="269"/>
      <c r="B182" s="266" t="s">
        <v>431</v>
      </c>
      <c r="C182" s="268"/>
      <c r="D182" s="235" t="s">
        <v>432</v>
      </c>
      <c r="E182" s="309">
        <f>SUM(E183:E184)</f>
        <v>0</v>
      </c>
      <c r="F182" s="309">
        <f aca="true" t="shared" si="61" ref="F182:M182">SUM(F183:F184)</f>
        <v>0</v>
      </c>
      <c r="G182" s="309">
        <f t="shared" si="61"/>
        <v>0</v>
      </c>
      <c r="H182" s="309">
        <f t="shared" si="61"/>
        <v>0</v>
      </c>
      <c r="I182" s="309">
        <f t="shared" si="61"/>
        <v>0</v>
      </c>
      <c r="J182" s="309">
        <f t="shared" si="61"/>
        <v>0</v>
      </c>
      <c r="K182" s="309">
        <f t="shared" si="61"/>
        <v>0</v>
      </c>
      <c r="L182" s="309">
        <f t="shared" si="61"/>
        <v>0</v>
      </c>
      <c r="M182" s="310">
        <f t="shared" si="61"/>
        <v>0</v>
      </c>
    </row>
    <row r="183" spans="1:13" ht="18" customHeight="1">
      <c r="A183" s="269"/>
      <c r="B183" s="266"/>
      <c r="C183" s="121" t="s">
        <v>433</v>
      </c>
      <c r="D183" s="235" t="s">
        <v>434</v>
      </c>
      <c r="E183" s="236">
        <f>SUM(G183:J183)</f>
        <v>0</v>
      </c>
      <c r="F183" s="311"/>
      <c r="G183" s="311"/>
      <c r="H183" s="311"/>
      <c r="I183" s="311"/>
      <c r="J183" s="311"/>
      <c r="K183" s="311"/>
      <c r="L183" s="311"/>
      <c r="M183" s="312"/>
    </row>
    <row r="184" spans="1:13" ht="18" customHeight="1">
      <c r="A184" s="269"/>
      <c r="B184" s="266"/>
      <c r="C184" s="121" t="s">
        <v>435</v>
      </c>
      <c r="D184" s="235" t="s">
        <v>436</v>
      </c>
      <c r="E184" s="236">
        <f>SUM(G184:J184)</f>
        <v>0</v>
      </c>
      <c r="F184" s="311"/>
      <c r="G184" s="311"/>
      <c r="H184" s="311"/>
      <c r="I184" s="311"/>
      <c r="J184" s="311"/>
      <c r="K184" s="311"/>
      <c r="L184" s="311"/>
      <c r="M184" s="312"/>
    </row>
    <row r="185" spans="1:13" ht="18" customHeight="1">
      <c r="A185" s="269"/>
      <c r="B185" s="266" t="s">
        <v>437</v>
      </c>
      <c r="C185" s="280"/>
      <c r="D185" s="235" t="s">
        <v>438</v>
      </c>
      <c r="E185" s="236">
        <f>SUM(G185:J185)</f>
        <v>0</v>
      </c>
      <c r="F185" s="311"/>
      <c r="G185" s="311"/>
      <c r="H185" s="311"/>
      <c r="I185" s="311"/>
      <c r="J185" s="311"/>
      <c r="K185" s="311"/>
      <c r="L185" s="311"/>
      <c r="M185" s="312"/>
    </row>
    <row r="186" spans="1:13" ht="32.25" customHeight="1">
      <c r="A186" s="269"/>
      <c r="B186" s="161" t="s">
        <v>439</v>
      </c>
      <c r="C186" s="157"/>
      <c r="D186" s="235" t="s">
        <v>440</v>
      </c>
      <c r="E186" s="236">
        <f>SUM(G186:J186)</f>
        <v>0</v>
      </c>
      <c r="F186" s="311"/>
      <c r="G186" s="311"/>
      <c r="H186" s="311"/>
      <c r="I186" s="311"/>
      <c r="J186" s="311"/>
      <c r="K186" s="311"/>
      <c r="L186" s="311"/>
      <c r="M186" s="312"/>
    </row>
    <row r="187" spans="1:13" ht="18" customHeight="1">
      <c r="A187" s="18" t="s">
        <v>441</v>
      </c>
      <c r="B187" s="266"/>
      <c r="C187" s="268"/>
      <c r="D187" s="36" t="s">
        <v>442</v>
      </c>
      <c r="E187" s="307">
        <f>SUM(E189:E191)</f>
        <v>0</v>
      </c>
      <c r="F187" s="307">
        <f aca="true" t="shared" si="62" ref="F187:M187">SUM(F189:F191)</f>
        <v>0</v>
      </c>
      <c r="G187" s="307">
        <f t="shared" si="62"/>
        <v>0</v>
      </c>
      <c r="H187" s="307">
        <f t="shared" si="62"/>
        <v>0</v>
      </c>
      <c r="I187" s="307">
        <f t="shared" si="62"/>
        <v>0</v>
      </c>
      <c r="J187" s="307">
        <f t="shared" si="62"/>
        <v>0</v>
      </c>
      <c r="K187" s="307">
        <f t="shared" si="62"/>
        <v>0</v>
      </c>
      <c r="L187" s="307">
        <f t="shared" si="62"/>
        <v>0</v>
      </c>
      <c r="M187" s="308">
        <f t="shared" si="62"/>
        <v>0</v>
      </c>
    </row>
    <row r="188" spans="1:13" ht="18" customHeight="1">
      <c r="A188" s="233" t="s">
        <v>317</v>
      </c>
      <c r="B188" s="234"/>
      <c r="C188" s="234"/>
      <c r="D188" s="235"/>
      <c r="E188" s="309"/>
      <c r="F188" s="309"/>
      <c r="G188" s="309"/>
      <c r="H188" s="309"/>
      <c r="I188" s="309"/>
      <c r="J188" s="309"/>
      <c r="K188" s="309"/>
      <c r="L188" s="309"/>
      <c r="M188" s="310"/>
    </row>
    <row r="189" spans="1:13" ht="18" customHeight="1">
      <c r="A189" s="269"/>
      <c r="B189" s="266" t="s">
        <v>443</v>
      </c>
      <c r="C189" s="268"/>
      <c r="D189" s="235" t="s">
        <v>444</v>
      </c>
      <c r="E189" s="236">
        <f>SUM(G189:J189)</f>
        <v>0</v>
      </c>
      <c r="F189" s="311"/>
      <c r="G189" s="311"/>
      <c r="H189" s="311"/>
      <c r="I189" s="311"/>
      <c r="J189" s="311"/>
      <c r="K189" s="311"/>
      <c r="L189" s="311"/>
      <c r="M189" s="312"/>
    </row>
    <row r="190" spans="1:13" ht="18" customHeight="1">
      <c r="A190" s="269"/>
      <c r="B190" s="266" t="s">
        <v>445</v>
      </c>
      <c r="C190" s="268"/>
      <c r="D190" s="235" t="s">
        <v>446</v>
      </c>
      <c r="E190" s="236">
        <f>SUM(G190:J190)</f>
        <v>0</v>
      </c>
      <c r="F190" s="311"/>
      <c r="G190" s="311"/>
      <c r="H190" s="311"/>
      <c r="I190" s="311"/>
      <c r="J190" s="311"/>
      <c r="K190" s="311"/>
      <c r="L190" s="311"/>
      <c r="M190" s="312"/>
    </row>
    <row r="191" spans="1:13" ht="18" customHeight="1">
      <c r="A191" s="269"/>
      <c r="B191" s="266" t="s">
        <v>447</v>
      </c>
      <c r="C191" s="268"/>
      <c r="D191" s="235" t="s">
        <v>448</v>
      </c>
      <c r="E191" s="309">
        <f>SUM(E192:E193)</f>
        <v>0</v>
      </c>
      <c r="F191" s="309">
        <f aca="true" t="shared" si="63" ref="F191:M191">SUM(F192:F193)</f>
        <v>0</v>
      </c>
      <c r="G191" s="309">
        <f t="shared" si="63"/>
        <v>0</v>
      </c>
      <c r="H191" s="309">
        <f t="shared" si="63"/>
        <v>0</v>
      </c>
      <c r="I191" s="309">
        <f t="shared" si="63"/>
        <v>0</v>
      </c>
      <c r="J191" s="309">
        <f t="shared" si="63"/>
        <v>0</v>
      </c>
      <c r="K191" s="309">
        <f t="shared" si="63"/>
        <v>0</v>
      </c>
      <c r="L191" s="309">
        <f t="shared" si="63"/>
        <v>0</v>
      </c>
      <c r="M191" s="310">
        <f t="shared" si="63"/>
        <v>0</v>
      </c>
    </row>
    <row r="192" spans="1:13" ht="18" customHeight="1">
      <c r="A192" s="269"/>
      <c r="B192" s="266"/>
      <c r="C192" s="266" t="s">
        <v>449</v>
      </c>
      <c r="D192" s="235" t="s">
        <v>450</v>
      </c>
      <c r="E192" s="236">
        <f>SUM(G192:J192)</f>
        <v>0</v>
      </c>
      <c r="F192" s="311"/>
      <c r="G192" s="311"/>
      <c r="H192" s="311"/>
      <c r="I192" s="311"/>
      <c r="J192" s="311"/>
      <c r="K192" s="311"/>
      <c r="L192" s="311"/>
      <c r="M192" s="312"/>
    </row>
    <row r="193" spans="1:13" ht="18" customHeight="1">
      <c r="A193" s="269"/>
      <c r="B193" s="266"/>
      <c r="C193" s="266" t="s">
        <v>451</v>
      </c>
      <c r="D193" s="235" t="s">
        <v>452</v>
      </c>
      <c r="E193" s="236">
        <f>SUM(G193:J193)</f>
        <v>0</v>
      </c>
      <c r="F193" s="311"/>
      <c r="G193" s="311"/>
      <c r="H193" s="311"/>
      <c r="I193" s="311"/>
      <c r="J193" s="311"/>
      <c r="K193" s="311"/>
      <c r="L193" s="311"/>
      <c r="M193" s="312"/>
    </row>
    <row r="194" spans="1:13" s="226" customFormat="1" ht="27.75" customHeight="1">
      <c r="A194" s="259" t="s">
        <v>453</v>
      </c>
      <c r="B194" s="272"/>
      <c r="C194" s="273"/>
      <c r="D194" s="258" t="s">
        <v>454</v>
      </c>
      <c r="E194" s="305">
        <f>E195+E199+E205+E208</f>
        <v>0</v>
      </c>
      <c r="F194" s="305">
        <f aca="true" t="shared" si="64" ref="F194:M194">F195+F199+F205+F208</f>
        <v>0</v>
      </c>
      <c r="G194" s="305">
        <f t="shared" si="64"/>
        <v>0</v>
      </c>
      <c r="H194" s="305">
        <f t="shared" si="64"/>
        <v>0</v>
      </c>
      <c r="I194" s="305">
        <f t="shared" si="64"/>
        <v>0</v>
      </c>
      <c r="J194" s="305">
        <f t="shared" si="64"/>
        <v>0</v>
      </c>
      <c r="K194" s="305">
        <f t="shared" si="64"/>
        <v>0</v>
      </c>
      <c r="L194" s="305">
        <f t="shared" si="64"/>
        <v>0</v>
      </c>
      <c r="M194" s="306">
        <f t="shared" si="64"/>
        <v>0</v>
      </c>
    </row>
    <row r="195" spans="1:13" ht="30.75" customHeight="1">
      <c r="A195" s="259" t="s">
        <v>455</v>
      </c>
      <c r="B195" s="156"/>
      <c r="C195" s="157"/>
      <c r="D195" s="36" t="s">
        <v>456</v>
      </c>
      <c r="E195" s="307">
        <f>E197</f>
        <v>0</v>
      </c>
      <c r="F195" s="307">
        <f aca="true" t="shared" si="65" ref="F195:M195">F197</f>
        <v>0</v>
      </c>
      <c r="G195" s="307">
        <f t="shared" si="65"/>
        <v>0</v>
      </c>
      <c r="H195" s="307">
        <f t="shared" si="65"/>
        <v>0</v>
      </c>
      <c r="I195" s="307">
        <f t="shared" si="65"/>
        <v>0</v>
      </c>
      <c r="J195" s="307">
        <f t="shared" si="65"/>
        <v>0</v>
      </c>
      <c r="K195" s="307">
        <f t="shared" si="65"/>
        <v>0</v>
      </c>
      <c r="L195" s="307">
        <f t="shared" si="65"/>
        <v>0</v>
      </c>
      <c r="M195" s="308">
        <f t="shared" si="65"/>
        <v>0</v>
      </c>
    </row>
    <row r="196" spans="1:13" ht="18" customHeight="1">
      <c r="A196" s="233" t="s">
        <v>317</v>
      </c>
      <c r="B196" s="234"/>
      <c r="C196" s="234"/>
      <c r="D196" s="235"/>
      <c r="E196" s="309"/>
      <c r="F196" s="309"/>
      <c r="G196" s="309"/>
      <c r="H196" s="309"/>
      <c r="I196" s="309"/>
      <c r="J196" s="309"/>
      <c r="K196" s="309"/>
      <c r="L196" s="309"/>
      <c r="M196" s="310"/>
    </row>
    <row r="197" spans="1:13" ht="18" customHeight="1">
      <c r="A197" s="269"/>
      <c r="B197" s="266" t="s">
        <v>457</v>
      </c>
      <c r="C197" s="20"/>
      <c r="D197" s="235" t="s">
        <v>458</v>
      </c>
      <c r="E197" s="309">
        <f>E198</f>
        <v>0</v>
      </c>
      <c r="F197" s="309">
        <f aca="true" t="shared" si="66" ref="F197:M197">F198</f>
        <v>0</v>
      </c>
      <c r="G197" s="309">
        <f t="shared" si="66"/>
        <v>0</v>
      </c>
      <c r="H197" s="309">
        <f t="shared" si="66"/>
        <v>0</v>
      </c>
      <c r="I197" s="309">
        <f t="shared" si="66"/>
        <v>0</v>
      </c>
      <c r="J197" s="309">
        <f t="shared" si="66"/>
        <v>0</v>
      </c>
      <c r="K197" s="309">
        <f t="shared" si="66"/>
        <v>0</v>
      </c>
      <c r="L197" s="309">
        <f t="shared" si="66"/>
        <v>0</v>
      </c>
      <c r="M197" s="310">
        <f t="shared" si="66"/>
        <v>0</v>
      </c>
    </row>
    <row r="198" spans="1:13" ht="18" customHeight="1">
      <c r="A198" s="269"/>
      <c r="B198" s="266"/>
      <c r="C198" s="121" t="s">
        <v>459</v>
      </c>
      <c r="D198" s="235" t="s">
        <v>460</v>
      </c>
      <c r="E198" s="236">
        <f>SUM(G198:J198)</f>
        <v>0</v>
      </c>
      <c r="F198" s="311"/>
      <c r="G198" s="311"/>
      <c r="H198" s="311"/>
      <c r="I198" s="311"/>
      <c r="J198" s="311"/>
      <c r="K198" s="311"/>
      <c r="L198" s="311"/>
      <c r="M198" s="312"/>
    </row>
    <row r="199" spans="1:13" ht="31.5" customHeight="1">
      <c r="A199" s="259" t="s">
        <v>461</v>
      </c>
      <c r="B199" s="156"/>
      <c r="C199" s="157"/>
      <c r="D199" s="36" t="s">
        <v>462</v>
      </c>
      <c r="E199" s="307">
        <f>E201+E204</f>
        <v>0</v>
      </c>
      <c r="F199" s="307">
        <f aca="true" t="shared" si="67" ref="F199:M199">F201+F204</f>
        <v>0</v>
      </c>
      <c r="G199" s="307">
        <f t="shared" si="67"/>
        <v>0</v>
      </c>
      <c r="H199" s="307">
        <f t="shared" si="67"/>
        <v>0</v>
      </c>
      <c r="I199" s="307">
        <f t="shared" si="67"/>
        <v>0</v>
      </c>
      <c r="J199" s="307">
        <f t="shared" si="67"/>
        <v>0</v>
      </c>
      <c r="K199" s="307">
        <f t="shared" si="67"/>
        <v>0</v>
      </c>
      <c r="L199" s="307">
        <f t="shared" si="67"/>
        <v>0</v>
      </c>
      <c r="M199" s="308">
        <f t="shared" si="67"/>
        <v>0</v>
      </c>
    </row>
    <row r="200" spans="1:13" ht="18" customHeight="1">
      <c r="A200" s="233" t="s">
        <v>317</v>
      </c>
      <c r="B200" s="234"/>
      <c r="C200" s="234"/>
      <c r="D200" s="235"/>
      <c r="E200" s="309"/>
      <c r="F200" s="309"/>
      <c r="G200" s="309"/>
      <c r="H200" s="309"/>
      <c r="I200" s="309"/>
      <c r="J200" s="309"/>
      <c r="K200" s="309"/>
      <c r="L200" s="309"/>
      <c r="M200" s="310"/>
    </row>
    <row r="201" spans="1:13" ht="18" customHeight="1">
      <c r="A201" s="233"/>
      <c r="B201" s="235" t="s">
        <v>463</v>
      </c>
      <c r="C201" s="234"/>
      <c r="D201" s="235" t="s">
        <v>464</v>
      </c>
      <c r="E201" s="309">
        <f>SUM(E202:E203)</f>
        <v>0</v>
      </c>
      <c r="F201" s="309">
        <f aca="true" t="shared" si="68" ref="F201:M201">SUM(F202:F203)</f>
        <v>0</v>
      </c>
      <c r="G201" s="309">
        <f t="shared" si="68"/>
        <v>0</v>
      </c>
      <c r="H201" s="309">
        <f t="shared" si="68"/>
        <v>0</v>
      </c>
      <c r="I201" s="309">
        <f t="shared" si="68"/>
        <v>0</v>
      </c>
      <c r="J201" s="309">
        <f t="shared" si="68"/>
        <v>0</v>
      </c>
      <c r="K201" s="309">
        <f t="shared" si="68"/>
        <v>0</v>
      </c>
      <c r="L201" s="309">
        <f t="shared" si="68"/>
        <v>0</v>
      </c>
      <c r="M201" s="310">
        <f t="shared" si="68"/>
        <v>0</v>
      </c>
    </row>
    <row r="202" spans="1:13" ht="18" customHeight="1">
      <c r="A202" s="233"/>
      <c r="B202" s="234"/>
      <c r="C202" s="235" t="s">
        <v>465</v>
      </c>
      <c r="D202" s="235" t="s">
        <v>466</v>
      </c>
      <c r="E202" s="236">
        <f>SUM(G202:J202)</f>
        <v>0</v>
      </c>
      <c r="F202" s="311"/>
      <c r="G202" s="311"/>
      <c r="H202" s="311"/>
      <c r="I202" s="311"/>
      <c r="J202" s="311"/>
      <c r="K202" s="311"/>
      <c r="L202" s="311"/>
      <c r="M202" s="312"/>
    </row>
    <row r="203" spans="1:13" ht="18" customHeight="1">
      <c r="A203" s="269"/>
      <c r="B203" s="20"/>
      <c r="C203" s="20" t="s">
        <v>467</v>
      </c>
      <c r="D203" s="235" t="s">
        <v>468</v>
      </c>
      <c r="E203" s="236">
        <f>SUM(G203:J203)</f>
        <v>0</v>
      </c>
      <c r="F203" s="311"/>
      <c r="G203" s="311"/>
      <c r="H203" s="311"/>
      <c r="I203" s="311"/>
      <c r="J203" s="311"/>
      <c r="K203" s="311"/>
      <c r="L203" s="311"/>
      <c r="M203" s="312"/>
    </row>
    <row r="204" spans="1:13" ht="18" customHeight="1">
      <c r="A204" s="269"/>
      <c r="B204" s="163" t="s">
        <v>469</v>
      </c>
      <c r="C204" s="164"/>
      <c r="D204" s="235" t="s">
        <v>470</v>
      </c>
      <c r="E204" s="236">
        <f>SUM(G204:J204)</f>
        <v>0</v>
      </c>
      <c r="F204" s="311"/>
      <c r="G204" s="311"/>
      <c r="H204" s="311"/>
      <c r="I204" s="311"/>
      <c r="J204" s="311"/>
      <c r="K204" s="311"/>
      <c r="L204" s="311"/>
      <c r="M204" s="312"/>
    </row>
    <row r="205" spans="1:13" ht="18" customHeight="1">
      <c r="A205" s="267" t="s">
        <v>471</v>
      </c>
      <c r="B205" s="20"/>
      <c r="C205" s="268"/>
      <c r="D205" s="36" t="s">
        <v>472</v>
      </c>
      <c r="E205" s="307">
        <f>E207</f>
        <v>0</v>
      </c>
      <c r="F205" s="307">
        <f aca="true" t="shared" si="69" ref="F205:M205">F207</f>
        <v>0</v>
      </c>
      <c r="G205" s="307">
        <f t="shared" si="69"/>
        <v>0</v>
      </c>
      <c r="H205" s="307">
        <f t="shared" si="69"/>
        <v>0</v>
      </c>
      <c r="I205" s="307">
        <f t="shared" si="69"/>
        <v>0</v>
      </c>
      <c r="J205" s="307">
        <f t="shared" si="69"/>
        <v>0</v>
      </c>
      <c r="K205" s="307">
        <f t="shared" si="69"/>
        <v>0</v>
      </c>
      <c r="L205" s="307">
        <f t="shared" si="69"/>
        <v>0</v>
      </c>
      <c r="M205" s="308">
        <f t="shared" si="69"/>
        <v>0</v>
      </c>
    </row>
    <row r="206" spans="1:13" ht="18" customHeight="1">
      <c r="A206" s="233" t="s">
        <v>317</v>
      </c>
      <c r="B206" s="234"/>
      <c r="C206" s="234"/>
      <c r="D206" s="235"/>
      <c r="E206" s="309"/>
      <c r="F206" s="309"/>
      <c r="G206" s="309"/>
      <c r="H206" s="309"/>
      <c r="I206" s="309"/>
      <c r="J206" s="309"/>
      <c r="K206" s="309"/>
      <c r="L206" s="309"/>
      <c r="M206" s="310"/>
    </row>
    <row r="207" spans="1:13" ht="18" customHeight="1">
      <c r="A207" s="281"/>
      <c r="B207" s="266" t="s">
        <v>473</v>
      </c>
      <c r="C207" s="282"/>
      <c r="D207" s="235" t="s">
        <v>474</v>
      </c>
      <c r="E207" s="236">
        <f>SUM(G207:J207)</f>
        <v>0</v>
      </c>
      <c r="F207" s="311"/>
      <c r="G207" s="311"/>
      <c r="H207" s="311"/>
      <c r="I207" s="311"/>
      <c r="J207" s="311"/>
      <c r="K207" s="311"/>
      <c r="L207" s="311"/>
      <c r="M207" s="312"/>
    </row>
    <row r="208" spans="1:13" ht="18" customHeight="1">
      <c r="A208" s="267" t="s">
        <v>475</v>
      </c>
      <c r="B208" s="20"/>
      <c r="C208" s="20"/>
      <c r="D208" s="36" t="s">
        <v>476</v>
      </c>
      <c r="E208" s="307">
        <f>E210</f>
        <v>0</v>
      </c>
      <c r="F208" s="307">
        <f aca="true" t="shared" si="70" ref="F208:M208">F210</f>
        <v>0</v>
      </c>
      <c r="G208" s="307">
        <f t="shared" si="70"/>
        <v>0</v>
      </c>
      <c r="H208" s="307">
        <f t="shared" si="70"/>
        <v>0</v>
      </c>
      <c r="I208" s="307">
        <f t="shared" si="70"/>
        <v>0</v>
      </c>
      <c r="J208" s="307">
        <f t="shared" si="70"/>
        <v>0</v>
      </c>
      <c r="K208" s="307">
        <f t="shared" si="70"/>
        <v>0</v>
      </c>
      <c r="L208" s="307">
        <f t="shared" si="70"/>
        <v>0</v>
      </c>
      <c r="M208" s="308">
        <f t="shared" si="70"/>
        <v>0</v>
      </c>
    </row>
    <row r="209" spans="1:13" ht="18" customHeight="1">
      <c r="A209" s="233" t="s">
        <v>317</v>
      </c>
      <c r="B209" s="234"/>
      <c r="C209" s="234"/>
      <c r="D209" s="235"/>
      <c r="E209" s="309"/>
      <c r="F209" s="309"/>
      <c r="G209" s="309"/>
      <c r="H209" s="309"/>
      <c r="I209" s="309"/>
      <c r="J209" s="309"/>
      <c r="K209" s="309"/>
      <c r="L209" s="309"/>
      <c r="M209" s="310"/>
    </row>
    <row r="210" spans="1:13" ht="18" customHeight="1">
      <c r="A210" s="12"/>
      <c r="B210" s="20" t="s">
        <v>477</v>
      </c>
      <c r="C210" s="121"/>
      <c r="D210" s="235" t="s">
        <v>478</v>
      </c>
      <c r="E210" s="236">
        <f>SUM(G210:J210)</f>
        <v>0</v>
      </c>
      <c r="F210" s="311"/>
      <c r="G210" s="311"/>
      <c r="H210" s="311"/>
      <c r="I210" s="311"/>
      <c r="J210" s="311"/>
      <c r="K210" s="311"/>
      <c r="L210" s="311"/>
      <c r="M210" s="312"/>
    </row>
    <row r="211" spans="1:13" ht="18" customHeight="1">
      <c r="A211" s="283" t="s">
        <v>479</v>
      </c>
      <c r="B211" s="284"/>
      <c r="C211" s="284"/>
      <c r="D211" s="36" t="s">
        <v>480</v>
      </c>
      <c r="E211" s="307"/>
      <c r="F211" s="307"/>
      <c r="G211" s="307"/>
      <c r="H211" s="307"/>
      <c r="I211" s="307"/>
      <c r="J211" s="307"/>
      <c r="K211" s="307"/>
      <c r="L211" s="307"/>
      <c r="M211" s="308"/>
    </row>
    <row r="212" spans="1:13" ht="18" customHeight="1">
      <c r="A212" s="285" t="s">
        <v>494</v>
      </c>
      <c r="B212" s="286"/>
      <c r="C212" s="286"/>
      <c r="D212" s="235" t="s">
        <v>482</v>
      </c>
      <c r="E212" s="309">
        <f>E213</f>
        <v>0</v>
      </c>
      <c r="F212" s="309">
        <f aca="true" t="shared" si="71" ref="F212:M212">F213</f>
        <v>0</v>
      </c>
      <c r="G212" s="309">
        <f t="shared" si="71"/>
        <v>0</v>
      </c>
      <c r="H212" s="309">
        <f t="shared" si="71"/>
        <v>0</v>
      </c>
      <c r="I212" s="309">
        <f t="shared" si="71"/>
        <v>0</v>
      </c>
      <c r="J212" s="309">
        <f t="shared" si="71"/>
        <v>0</v>
      </c>
      <c r="K212" s="309">
        <f t="shared" si="71"/>
        <v>0</v>
      </c>
      <c r="L212" s="309">
        <f t="shared" si="71"/>
        <v>0</v>
      </c>
      <c r="M212" s="310">
        <f t="shared" si="71"/>
        <v>0</v>
      </c>
    </row>
    <row r="213" spans="1:13" s="29" customFormat="1" ht="18" customHeight="1">
      <c r="A213" s="318"/>
      <c r="B213" s="319" t="s">
        <v>483</v>
      </c>
      <c r="C213" s="320"/>
      <c r="D213" s="49" t="s">
        <v>484</v>
      </c>
      <c r="E213" s="236">
        <f>SUM(G213:J213)</f>
        <v>0</v>
      </c>
      <c r="F213" s="112"/>
      <c r="G213" s="112"/>
      <c r="H213" s="112"/>
      <c r="I213" s="112"/>
      <c r="J213" s="112"/>
      <c r="K213" s="112"/>
      <c r="L213" s="112"/>
      <c r="M213" s="113"/>
    </row>
    <row r="214" spans="1:13" ht="18" customHeight="1">
      <c r="A214" s="58" t="s">
        <v>495</v>
      </c>
      <c r="B214" s="16"/>
      <c r="C214" s="16"/>
      <c r="D214" s="235" t="s">
        <v>488</v>
      </c>
      <c r="E214" s="309">
        <f>E215</f>
        <v>0</v>
      </c>
      <c r="F214" s="309">
        <f aca="true" t="shared" si="72" ref="F214:M214">F215</f>
        <v>0</v>
      </c>
      <c r="G214" s="309">
        <f t="shared" si="72"/>
        <v>0</v>
      </c>
      <c r="H214" s="309">
        <f t="shared" si="72"/>
        <v>0</v>
      </c>
      <c r="I214" s="309">
        <f t="shared" si="72"/>
        <v>0</v>
      </c>
      <c r="J214" s="309">
        <f t="shared" si="72"/>
        <v>0</v>
      </c>
      <c r="K214" s="309">
        <f t="shared" si="72"/>
        <v>0</v>
      </c>
      <c r="L214" s="309">
        <f t="shared" si="72"/>
        <v>0</v>
      </c>
      <c r="M214" s="310">
        <f t="shared" si="72"/>
        <v>0</v>
      </c>
    </row>
    <row r="215" spans="1:13" s="29" customFormat="1" ht="18" customHeight="1">
      <c r="A215" s="293"/>
      <c r="B215" s="294" t="s">
        <v>489</v>
      </c>
      <c r="C215" s="294"/>
      <c r="D215" s="49" t="s">
        <v>490</v>
      </c>
      <c r="E215" s="236">
        <f>SUM(G215:J215)</f>
        <v>0</v>
      </c>
      <c r="F215" s="112"/>
      <c r="G215" s="112"/>
      <c r="H215" s="112"/>
      <c r="I215" s="112"/>
      <c r="J215" s="112"/>
      <c r="K215" s="112"/>
      <c r="L215" s="112"/>
      <c r="M215" s="113"/>
    </row>
    <row r="216" spans="1:13" ht="49.5" customHeight="1">
      <c r="A216" s="296" t="s">
        <v>496</v>
      </c>
      <c r="B216" s="297"/>
      <c r="C216" s="298"/>
      <c r="D216" s="217" t="s">
        <v>312</v>
      </c>
      <c r="E216" s="218">
        <f>E217+E222+E229+E280+E287+E294</f>
        <v>2053.23</v>
      </c>
      <c r="F216" s="218">
        <f aca="true" t="shared" si="73" ref="F216:M216">F217+F222+F229+F280+F287+F294</f>
        <v>0</v>
      </c>
      <c r="G216" s="218">
        <f t="shared" si="73"/>
        <v>352</v>
      </c>
      <c r="H216" s="218">
        <f t="shared" si="73"/>
        <v>460.23</v>
      </c>
      <c r="I216" s="218">
        <f t="shared" si="73"/>
        <v>621</v>
      </c>
      <c r="J216" s="218">
        <f t="shared" si="73"/>
        <v>620</v>
      </c>
      <c r="K216" s="218">
        <f t="shared" si="73"/>
        <v>4174.42</v>
      </c>
      <c r="L216" s="218">
        <f t="shared" si="73"/>
        <v>3753.76</v>
      </c>
      <c r="M216" s="219">
        <f t="shared" si="73"/>
        <v>3381.06</v>
      </c>
    </row>
    <row r="217" spans="1:13" s="226" customFormat="1" ht="18" customHeight="1">
      <c r="A217" s="301" t="s">
        <v>497</v>
      </c>
      <c r="B217" s="302"/>
      <c r="C217" s="303"/>
      <c r="D217" s="304" t="s">
        <v>314</v>
      </c>
      <c r="E217" s="305">
        <f>E218</f>
        <v>0</v>
      </c>
      <c r="F217" s="305">
        <f aca="true" t="shared" si="74" ref="F217:M217">F218</f>
        <v>0</v>
      </c>
      <c r="G217" s="305">
        <f t="shared" si="74"/>
        <v>0</v>
      </c>
      <c r="H217" s="305">
        <f t="shared" si="74"/>
        <v>0</v>
      </c>
      <c r="I217" s="305">
        <f t="shared" si="74"/>
        <v>0</v>
      </c>
      <c r="J217" s="305">
        <f t="shared" si="74"/>
        <v>0</v>
      </c>
      <c r="K217" s="305">
        <f t="shared" si="74"/>
        <v>0</v>
      </c>
      <c r="L217" s="305">
        <f t="shared" si="74"/>
        <v>0</v>
      </c>
      <c r="M217" s="306">
        <f t="shared" si="74"/>
        <v>0</v>
      </c>
    </row>
    <row r="218" spans="1:13" ht="18" customHeight="1">
      <c r="A218" s="227" t="s">
        <v>315</v>
      </c>
      <c r="B218" s="228"/>
      <c r="C218" s="229"/>
      <c r="D218" s="230" t="s">
        <v>316</v>
      </c>
      <c r="E218" s="307">
        <f>SUM(E220:E221)</f>
        <v>0</v>
      </c>
      <c r="F218" s="307">
        <f aca="true" t="shared" si="75" ref="F218:M218">SUM(F220:F221)</f>
        <v>0</v>
      </c>
      <c r="G218" s="307">
        <f t="shared" si="75"/>
        <v>0</v>
      </c>
      <c r="H218" s="307">
        <f t="shared" si="75"/>
        <v>0</v>
      </c>
      <c r="I218" s="307">
        <f t="shared" si="75"/>
        <v>0</v>
      </c>
      <c r="J218" s="307">
        <f t="shared" si="75"/>
        <v>0</v>
      </c>
      <c r="K218" s="307">
        <f t="shared" si="75"/>
        <v>0</v>
      </c>
      <c r="L218" s="307">
        <f t="shared" si="75"/>
        <v>0</v>
      </c>
      <c r="M218" s="308">
        <f t="shared" si="75"/>
        <v>0</v>
      </c>
    </row>
    <row r="219" spans="1:13" ht="18" customHeight="1">
      <c r="A219" s="233" t="s">
        <v>317</v>
      </c>
      <c r="B219" s="234"/>
      <c r="C219" s="234"/>
      <c r="D219" s="235"/>
      <c r="E219" s="309"/>
      <c r="F219" s="309"/>
      <c r="G219" s="309"/>
      <c r="H219" s="309"/>
      <c r="I219" s="309"/>
      <c r="J219" s="309"/>
      <c r="K219" s="309"/>
      <c r="L219" s="309"/>
      <c r="M219" s="310"/>
    </row>
    <row r="220" spans="1:13" ht="18" customHeight="1">
      <c r="A220" s="12"/>
      <c r="B220" s="20" t="s">
        <v>318</v>
      </c>
      <c r="C220" s="238"/>
      <c r="D220" s="239" t="s">
        <v>319</v>
      </c>
      <c r="E220" s="236">
        <f>SUM(G220:J220)</f>
        <v>0</v>
      </c>
      <c r="F220" s="311"/>
      <c r="G220" s="311"/>
      <c r="H220" s="311"/>
      <c r="I220" s="311"/>
      <c r="J220" s="311"/>
      <c r="K220" s="311"/>
      <c r="L220" s="311"/>
      <c r="M220" s="312"/>
    </row>
    <row r="221" spans="1:13" ht="18" customHeight="1">
      <c r="A221" s="12"/>
      <c r="B221" s="20" t="s">
        <v>320</v>
      </c>
      <c r="C221" s="238"/>
      <c r="D221" s="239" t="s">
        <v>321</v>
      </c>
      <c r="E221" s="236">
        <f>SUM(G221:J221)</f>
        <v>0</v>
      </c>
      <c r="F221" s="311"/>
      <c r="G221" s="311"/>
      <c r="H221" s="311"/>
      <c r="I221" s="311"/>
      <c r="J221" s="311"/>
      <c r="K221" s="311"/>
      <c r="L221" s="311"/>
      <c r="M221" s="312"/>
    </row>
    <row r="222" spans="1:13" ht="30" customHeight="1">
      <c r="A222" s="246" t="s">
        <v>324</v>
      </c>
      <c r="B222" s="247"/>
      <c r="C222" s="248"/>
      <c r="D222" s="36" t="s">
        <v>325</v>
      </c>
      <c r="E222" s="307">
        <f>E223</f>
        <v>0</v>
      </c>
      <c r="F222" s="307">
        <f aca="true" t="shared" si="76" ref="F222:M222">F223</f>
        <v>0</v>
      </c>
      <c r="G222" s="307">
        <f t="shared" si="76"/>
        <v>0</v>
      </c>
      <c r="H222" s="307">
        <f t="shared" si="76"/>
        <v>0</v>
      </c>
      <c r="I222" s="307">
        <f t="shared" si="76"/>
        <v>0</v>
      </c>
      <c r="J222" s="307">
        <f t="shared" si="76"/>
        <v>0</v>
      </c>
      <c r="K222" s="307">
        <f t="shared" si="76"/>
        <v>0</v>
      </c>
      <c r="L222" s="307">
        <f t="shared" si="76"/>
        <v>0</v>
      </c>
      <c r="M222" s="308">
        <f t="shared" si="76"/>
        <v>0</v>
      </c>
    </row>
    <row r="223" spans="1:13" ht="30" customHeight="1">
      <c r="A223" s="321" t="s">
        <v>326</v>
      </c>
      <c r="B223" s="322"/>
      <c r="C223" s="275"/>
      <c r="D223" s="230" t="s">
        <v>327</v>
      </c>
      <c r="E223" s="307">
        <f>E225+SUM(E227:E228)</f>
        <v>0</v>
      </c>
      <c r="F223" s="307">
        <f aca="true" t="shared" si="77" ref="F223:M223">F225+SUM(F227:F228)</f>
        <v>0</v>
      </c>
      <c r="G223" s="307">
        <f t="shared" si="77"/>
        <v>0</v>
      </c>
      <c r="H223" s="307">
        <f t="shared" si="77"/>
        <v>0</v>
      </c>
      <c r="I223" s="307">
        <f t="shared" si="77"/>
        <v>0</v>
      </c>
      <c r="J223" s="307">
        <f t="shared" si="77"/>
        <v>0</v>
      </c>
      <c r="K223" s="307">
        <f t="shared" si="77"/>
        <v>0</v>
      </c>
      <c r="L223" s="307">
        <f t="shared" si="77"/>
        <v>0</v>
      </c>
      <c r="M223" s="308">
        <f t="shared" si="77"/>
        <v>0</v>
      </c>
    </row>
    <row r="224" spans="1:13" ht="18" customHeight="1">
      <c r="A224" s="233" t="s">
        <v>317</v>
      </c>
      <c r="B224" s="234"/>
      <c r="C224" s="234"/>
      <c r="D224" s="235"/>
      <c r="E224" s="309"/>
      <c r="F224" s="309"/>
      <c r="G224" s="309"/>
      <c r="H224" s="309"/>
      <c r="I224" s="309"/>
      <c r="J224" s="309"/>
      <c r="K224" s="309"/>
      <c r="L224" s="309"/>
      <c r="M224" s="310"/>
    </row>
    <row r="225" spans="1:13" ht="18" customHeight="1">
      <c r="A225" s="250"/>
      <c r="B225" s="251" t="s">
        <v>328</v>
      </c>
      <c r="C225" s="238"/>
      <c r="D225" s="235" t="s">
        <v>329</v>
      </c>
      <c r="E225" s="309">
        <f>E226</f>
        <v>0</v>
      </c>
      <c r="F225" s="309">
        <f aca="true" t="shared" si="78" ref="F225:M225">F226</f>
        <v>0</v>
      </c>
      <c r="G225" s="309">
        <f t="shared" si="78"/>
        <v>0</v>
      </c>
      <c r="H225" s="309">
        <f t="shared" si="78"/>
        <v>0</v>
      </c>
      <c r="I225" s="309">
        <f t="shared" si="78"/>
        <v>0</v>
      </c>
      <c r="J225" s="309">
        <f t="shared" si="78"/>
        <v>0</v>
      </c>
      <c r="K225" s="309">
        <f t="shared" si="78"/>
        <v>0</v>
      </c>
      <c r="L225" s="309">
        <f t="shared" si="78"/>
        <v>0</v>
      </c>
      <c r="M225" s="310">
        <f t="shared" si="78"/>
        <v>0</v>
      </c>
    </row>
    <row r="226" spans="1:13" ht="18" customHeight="1">
      <c r="A226" s="250"/>
      <c r="B226" s="251"/>
      <c r="C226" s="252" t="s">
        <v>330</v>
      </c>
      <c r="D226" s="235" t="s">
        <v>331</v>
      </c>
      <c r="E226" s="236">
        <f>SUM(G226:J226)</f>
        <v>0</v>
      </c>
      <c r="F226" s="311"/>
      <c r="G226" s="311"/>
      <c r="H226" s="311"/>
      <c r="I226" s="311"/>
      <c r="J226" s="311"/>
      <c r="K226" s="311"/>
      <c r="L226" s="311"/>
      <c r="M226" s="312"/>
    </row>
    <row r="227" spans="1:13" ht="18" customHeight="1">
      <c r="A227" s="250"/>
      <c r="B227" s="253" t="s">
        <v>332</v>
      </c>
      <c r="C227" s="254"/>
      <c r="D227" s="235" t="s">
        <v>333</v>
      </c>
      <c r="E227" s="236">
        <f>SUM(G227:J227)</f>
        <v>0</v>
      </c>
      <c r="F227" s="311"/>
      <c r="G227" s="311"/>
      <c r="H227" s="311"/>
      <c r="I227" s="311"/>
      <c r="J227" s="311"/>
      <c r="K227" s="311"/>
      <c r="L227" s="311"/>
      <c r="M227" s="312"/>
    </row>
    <row r="228" spans="1:13" ht="18" customHeight="1">
      <c r="A228" s="250"/>
      <c r="B228" s="251" t="s">
        <v>334</v>
      </c>
      <c r="C228" s="238"/>
      <c r="D228" s="235" t="s">
        <v>335</v>
      </c>
      <c r="E228" s="236">
        <f>SUM(G228:J228)</f>
        <v>0</v>
      </c>
      <c r="F228" s="311"/>
      <c r="G228" s="311"/>
      <c r="H228" s="311"/>
      <c r="I228" s="311"/>
      <c r="J228" s="311"/>
      <c r="K228" s="311"/>
      <c r="L228" s="311"/>
      <c r="M228" s="312"/>
    </row>
    <row r="229" spans="1:13" s="226" customFormat="1" ht="33.75" customHeight="1">
      <c r="A229" s="255" t="s">
        <v>336</v>
      </c>
      <c r="B229" s="256"/>
      <c r="C229" s="257"/>
      <c r="D229" s="258" t="s">
        <v>337</v>
      </c>
      <c r="E229" s="305">
        <f>E230+E246+E254+E270</f>
        <v>2053.23</v>
      </c>
      <c r="F229" s="305">
        <f aca="true" t="shared" si="79" ref="F229:M229">F230+F246+F254+F270</f>
        <v>0</v>
      </c>
      <c r="G229" s="305">
        <f t="shared" si="79"/>
        <v>352</v>
      </c>
      <c r="H229" s="305">
        <f t="shared" si="79"/>
        <v>460.23</v>
      </c>
      <c r="I229" s="305">
        <f t="shared" si="79"/>
        <v>621</v>
      </c>
      <c r="J229" s="305">
        <f t="shared" si="79"/>
        <v>620</v>
      </c>
      <c r="K229" s="305">
        <f t="shared" si="79"/>
        <v>4174.42</v>
      </c>
      <c r="L229" s="305">
        <f t="shared" si="79"/>
        <v>3753.76</v>
      </c>
      <c r="M229" s="306">
        <f t="shared" si="79"/>
        <v>3381.06</v>
      </c>
    </row>
    <row r="230" spans="1:13" ht="33.75" customHeight="1">
      <c r="A230" s="323" t="s">
        <v>338</v>
      </c>
      <c r="B230" s="322"/>
      <c r="C230" s="275"/>
      <c r="D230" s="260" t="s">
        <v>339</v>
      </c>
      <c r="E230" s="307">
        <f>E232+E235+E239+E240+E242+E245</f>
        <v>0</v>
      </c>
      <c r="F230" s="307">
        <f aca="true" t="shared" si="80" ref="F230:M230">F232+F235+F239+F240+F242+F245</f>
        <v>0</v>
      </c>
      <c r="G230" s="307">
        <f t="shared" si="80"/>
        <v>0</v>
      </c>
      <c r="H230" s="307">
        <f t="shared" si="80"/>
        <v>0</v>
      </c>
      <c r="I230" s="307">
        <f t="shared" si="80"/>
        <v>0</v>
      </c>
      <c r="J230" s="307">
        <f t="shared" si="80"/>
        <v>0</v>
      </c>
      <c r="K230" s="307">
        <f t="shared" si="80"/>
        <v>0</v>
      </c>
      <c r="L230" s="307">
        <f t="shared" si="80"/>
        <v>0</v>
      </c>
      <c r="M230" s="308">
        <f t="shared" si="80"/>
        <v>0</v>
      </c>
    </row>
    <row r="231" spans="1:13" ht="18" customHeight="1">
      <c r="A231" s="233" t="s">
        <v>317</v>
      </c>
      <c r="B231" s="234"/>
      <c r="C231" s="234"/>
      <c r="D231" s="261"/>
      <c r="E231" s="309"/>
      <c r="F231" s="309"/>
      <c r="G231" s="309"/>
      <c r="H231" s="309"/>
      <c r="I231" s="309"/>
      <c r="J231" s="309"/>
      <c r="K231" s="309"/>
      <c r="L231" s="309"/>
      <c r="M231" s="310"/>
    </row>
    <row r="232" spans="1:13" ht="18" customHeight="1">
      <c r="A232" s="250"/>
      <c r="B232" s="262" t="s">
        <v>340</v>
      </c>
      <c r="C232" s="263"/>
      <c r="D232" s="239" t="s">
        <v>341</v>
      </c>
      <c r="E232" s="309">
        <f>SUM(E233:E234)</f>
        <v>0</v>
      </c>
      <c r="F232" s="309">
        <f aca="true" t="shared" si="81" ref="F232:M232">SUM(F233:F234)</f>
        <v>0</v>
      </c>
      <c r="G232" s="309">
        <f t="shared" si="81"/>
        <v>0</v>
      </c>
      <c r="H232" s="309">
        <f t="shared" si="81"/>
        <v>0</v>
      </c>
      <c r="I232" s="309">
        <f t="shared" si="81"/>
        <v>0</v>
      </c>
      <c r="J232" s="309">
        <f t="shared" si="81"/>
        <v>0</v>
      </c>
      <c r="K232" s="309">
        <f t="shared" si="81"/>
        <v>0</v>
      </c>
      <c r="L232" s="309">
        <f t="shared" si="81"/>
        <v>0</v>
      </c>
      <c r="M232" s="310">
        <f t="shared" si="81"/>
        <v>0</v>
      </c>
    </row>
    <row r="233" spans="1:13" ht="18" customHeight="1">
      <c r="A233" s="250"/>
      <c r="B233" s="262"/>
      <c r="C233" s="264" t="s">
        <v>342</v>
      </c>
      <c r="D233" s="239" t="s">
        <v>343</v>
      </c>
      <c r="E233" s="236">
        <f>SUM(G233:J233)</f>
        <v>0</v>
      </c>
      <c r="F233" s="311"/>
      <c r="G233" s="311"/>
      <c r="H233" s="311"/>
      <c r="I233" s="311"/>
      <c r="J233" s="311"/>
      <c r="K233" s="311"/>
      <c r="L233" s="311"/>
      <c r="M233" s="312"/>
    </row>
    <row r="234" spans="1:13" ht="18" customHeight="1">
      <c r="A234" s="250"/>
      <c r="B234" s="262"/>
      <c r="C234" s="264" t="s">
        <v>344</v>
      </c>
      <c r="D234" s="239" t="s">
        <v>345</v>
      </c>
      <c r="E234" s="236">
        <f>SUM(G234:J234)</f>
        <v>0</v>
      </c>
      <c r="F234" s="311"/>
      <c r="G234" s="311"/>
      <c r="H234" s="311"/>
      <c r="I234" s="311"/>
      <c r="J234" s="311"/>
      <c r="K234" s="311"/>
      <c r="L234" s="311"/>
      <c r="M234" s="312"/>
    </row>
    <row r="235" spans="1:13" ht="18" customHeight="1">
      <c r="A235" s="250"/>
      <c r="B235" s="262" t="s">
        <v>346</v>
      </c>
      <c r="C235" s="265"/>
      <c r="D235" s="239" t="s">
        <v>347</v>
      </c>
      <c r="E235" s="309">
        <f>SUM(E236:E238)</f>
        <v>0</v>
      </c>
      <c r="F235" s="309">
        <f aca="true" t="shared" si="82" ref="F235:M235">SUM(F236:F238)</f>
        <v>0</v>
      </c>
      <c r="G235" s="309">
        <f t="shared" si="82"/>
        <v>0</v>
      </c>
      <c r="H235" s="309">
        <f t="shared" si="82"/>
        <v>0</v>
      </c>
      <c r="I235" s="309">
        <f t="shared" si="82"/>
        <v>0</v>
      </c>
      <c r="J235" s="309">
        <f t="shared" si="82"/>
        <v>0</v>
      </c>
      <c r="K235" s="309">
        <f t="shared" si="82"/>
        <v>0</v>
      </c>
      <c r="L235" s="309">
        <f t="shared" si="82"/>
        <v>0</v>
      </c>
      <c r="M235" s="310">
        <f t="shared" si="82"/>
        <v>0</v>
      </c>
    </row>
    <row r="236" spans="1:13" ht="18" customHeight="1">
      <c r="A236" s="250"/>
      <c r="B236" s="262"/>
      <c r="C236" s="252" t="s">
        <v>348</v>
      </c>
      <c r="D236" s="239" t="s">
        <v>349</v>
      </c>
      <c r="E236" s="236">
        <f>SUM(G236:J236)</f>
        <v>0</v>
      </c>
      <c r="F236" s="311"/>
      <c r="G236" s="311"/>
      <c r="H236" s="311"/>
      <c r="I236" s="311"/>
      <c r="J236" s="311"/>
      <c r="K236" s="311"/>
      <c r="L236" s="311"/>
      <c r="M236" s="312"/>
    </row>
    <row r="237" spans="1:13" ht="18" customHeight="1">
      <c r="A237" s="250"/>
      <c r="B237" s="262"/>
      <c r="C237" s="252" t="s">
        <v>350</v>
      </c>
      <c r="D237" s="239" t="s">
        <v>351</v>
      </c>
      <c r="E237" s="236">
        <f>SUM(G237:J237)</f>
        <v>0</v>
      </c>
      <c r="F237" s="311"/>
      <c r="G237" s="311"/>
      <c r="H237" s="311"/>
      <c r="I237" s="311"/>
      <c r="J237" s="311"/>
      <c r="K237" s="311"/>
      <c r="L237" s="311"/>
      <c r="M237" s="312"/>
    </row>
    <row r="238" spans="1:13" ht="18" customHeight="1">
      <c r="A238" s="250"/>
      <c r="B238" s="262"/>
      <c r="C238" s="121" t="s">
        <v>352</v>
      </c>
      <c r="D238" s="239" t="s">
        <v>353</v>
      </c>
      <c r="E238" s="236">
        <f>SUM(G238:J238)</f>
        <v>0</v>
      </c>
      <c r="F238" s="311"/>
      <c r="G238" s="311"/>
      <c r="H238" s="311"/>
      <c r="I238" s="311"/>
      <c r="J238" s="311"/>
      <c r="K238" s="311"/>
      <c r="L238" s="311"/>
      <c r="M238" s="312"/>
    </row>
    <row r="239" spans="1:13" ht="18" customHeight="1">
      <c r="A239" s="250"/>
      <c r="B239" s="266" t="s">
        <v>354</v>
      </c>
      <c r="C239" s="266"/>
      <c r="D239" s="239" t="s">
        <v>355</v>
      </c>
      <c r="E239" s="236">
        <f>SUM(G239:J239)</f>
        <v>0</v>
      </c>
      <c r="F239" s="311"/>
      <c r="G239" s="311"/>
      <c r="H239" s="311"/>
      <c r="I239" s="311"/>
      <c r="J239" s="311"/>
      <c r="K239" s="311"/>
      <c r="L239" s="311"/>
      <c r="M239" s="312"/>
    </row>
    <row r="240" spans="1:13" ht="18" customHeight="1">
      <c r="A240" s="250"/>
      <c r="B240" s="266" t="s">
        <v>356</v>
      </c>
      <c r="C240" s="40"/>
      <c r="D240" s="239" t="s">
        <v>357</v>
      </c>
      <c r="E240" s="309">
        <f>E241</f>
        <v>0</v>
      </c>
      <c r="F240" s="309">
        <f aca="true" t="shared" si="83" ref="F240:M240">F241</f>
        <v>0</v>
      </c>
      <c r="G240" s="309">
        <f t="shared" si="83"/>
        <v>0</v>
      </c>
      <c r="H240" s="309">
        <f t="shared" si="83"/>
        <v>0</v>
      </c>
      <c r="I240" s="309">
        <f t="shared" si="83"/>
        <v>0</v>
      </c>
      <c r="J240" s="309">
        <f t="shared" si="83"/>
        <v>0</v>
      </c>
      <c r="K240" s="309">
        <f t="shared" si="83"/>
        <v>0</v>
      </c>
      <c r="L240" s="309">
        <f t="shared" si="83"/>
        <v>0</v>
      </c>
      <c r="M240" s="310">
        <f t="shared" si="83"/>
        <v>0</v>
      </c>
    </row>
    <row r="241" spans="1:13" ht="18" customHeight="1">
      <c r="A241" s="250"/>
      <c r="B241" s="266"/>
      <c r="C241" s="252" t="s">
        <v>358</v>
      </c>
      <c r="D241" s="239" t="s">
        <v>359</v>
      </c>
      <c r="E241" s="236">
        <f>SUM(G241:J241)</f>
        <v>0</v>
      </c>
      <c r="F241" s="311"/>
      <c r="G241" s="311"/>
      <c r="H241" s="311"/>
      <c r="I241" s="311"/>
      <c r="J241" s="311"/>
      <c r="K241" s="311"/>
      <c r="L241" s="311"/>
      <c r="M241" s="312"/>
    </row>
    <row r="242" spans="1:13" ht="18" customHeight="1">
      <c r="A242" s="250"/>
      <c r="B242" s="266" t="s">
        <v>360</v>
      </c>
      <c r="C242" s="266"/>
      <c r="D242" s="239" t="s">
        <v>361</v>
      </c>
      <c r="E242" s="309">
        <f>SUM(E243:E244)</f>
        <v>0</v>
      </c>
      <c r="F242" s="309">
        <f aca="true" t="shared" si="84" ref="F242:M242">SUM(F243:F244)</f>
        <v>0</v>
      </c>
      <c r="G242" s="309">
        <f t="shared" si="84"/>
        <v>0</v>
      </c>
      <c r="H242" s="309">
        <f t="shared" si="84"/>
        <v>0</v>
      </c>
      <c r="I242" s="309">
        <f t="shared" si="84"/>
        <v>0</v>
      </c>
      <c r="J242" s="309">
        <f t="shared" si="84"/>
        <v>0</v>
      </c>
      <c r="K242" s="309">
        <f t="shared" si="84"/>
        <v>0</v>
      </c>
      <c r="L242" s="309">
        <f t="shared" si="84"/>
        <v>0</v>
      </c>
      <c r="M242" s="310">
        <f t="shared" si="84"/>
        <v>0</v>
      </c>
    </row>
    <row r="243" spans="1:13" ht="18" customHeight="1">
      <c r="A243" s="250"/>
      <c r="B243" s="266"/>
      <c r="C243" s="264" t="s">
        <v>362</v>
      </c>
      <c r="D243" s="239" t="s">
        <v>363</v>
      </c>
      <c r="E243" s="236">
        <f>SUM(G243:J243)</f>
        <v>0</v>
      </c>
      <c r="F243" s="311"/>
      <c r="G243" s="311"/>
      <c r="H243" s="311"/>
      <c r="I243" s="311"/>
      <c r="J243" s="311"/>
      <c r="K243" s="311"/>
      <c r="L243" s="311"/>
      <c r="M243" s="312"/>
    </row>
    <row r="244" spans="1:13" ht="18" customHeight="1">
      <c r="A244" s="250"/>
      <c r="B244" s="266"/>
      <c r="C244" s="252" t="s">
        <v>364</v>
      </c>
      <c r="D244" s="239" t="s">
        <v>365</v>
      </c>
      <c r="E244" s="236">
        <f>SUM(G244:J244)</f>
        <v>0</v>
      </c>
      <c r="F244" s="311"/>
      <c r="G244" s="311"/>
      <c r="H244" s="311"/>
      <c r="I244" s="311"/>
      <c r="J244" s="311"/>
      <c r="K244" s="311"/>
      <c r="L244" s="311"/>
      <c r="M244" s="312"/>
    </row>
    <row r="245" spans="1:13" ht="18" customHeight="1">
      <c r="A245" s="250"/>
      <c r="B245" s="20" t="s">
        <v>366</v>
      </c>
      <c r="C245" s="20"/>
      <c r="D245" s="239" t="s">
        <v>367</v>
      </c>
      <c r="E245" s="236">
        <f>SUM(G245:J245)</f>
        <v>0</v>
      </c>
      <c r="F245" s="311"/>
      <c r="G245" s="311"/>
      <c r="H245" s="311"/>
      <c r="I245" s="311"/>
      <c r="J245" s="311"/>
      <c r="K245" s="311"/>
      <c r="L245" s="311"/>
      <c r="M245" s="312"/>
    </row>
    <row r="246" spans="1:13" ht="18" customHeight="1">
      <c r="A246" s="267" t="s">
        <v>368</v>
      </c>
      <c r="B246" s="121"/>
      <c r="C246" s="24"/>
      <c r="D246" s="260" t="s">
        <v>369</v>
      </c>
      <c r="E246" s="307">
        <f>E248+E251+E252</f>
        <v>2053.23</v>
      </c>
      <c r="F246" s="307">
        <f aca="true" t="shared" si="85" ref="F246:M246">F248+F251+F252</f>
        <v>0</v>
      </c>
      <c r="G246" s="307">
        <f t="shared" si="85"/>
        <v>352</v>
      </c>
      <c r="H246" s="307">
        <f t="shared" si="85"/>
        <v>460.23</v>
      </c>
      <c r="I246" s="307">
        <f t="shared" si="85"/>
        <v>621</v>
      </c>
      <c r="J246" s="307">
        <f t="shared" si="85"/>
        <v>620</v>
      </c>
      <c r="K246" s="307">
        <f t="shared" si="85"/>
        <v>4174.42</v>
      </c>
      <c r="L246" s="307">
        <f t="shared" si="85"/>
        <v>3753.76</v>
      </c>
      <c r="M246" s="308">
        <f t="shared" si="85"/>
        <v>3381.06</v>
      </c>
    </row>
    <row r="247" spans="1:13" ht="18" customHeight="1">
      <c r="A247" s="233" t="s">
        <v>317</v>
      </c>
      <c r="B247" s="234"/>
      <c r="C247" s="234"/>
      <c r="D247" s="261"/>
      <c r="E247" s="309"/>
      <c r="F247" s="309"/>
      <c r="G247" s="309"/>
      <c r="H247" s="309"/>
      <c r="I247" s="309"/>
      <c r="J247" s="309"/>
      <c r="K247" s="309"/>
      <c r="L247" s="309"/>
      <c r="M247" s="310"/>
    </row>
    <row r="248" spans="1:13" ht="30.75" customHeight="1">
      <c r="A248" s="233"/>
      <c r="B248" s="161" t="s">
        <v>370</v>
      </c>
      <c r="C248" s="189"/>
      <c r="D248" s="261" t="s">
        <v>371</v>
      </c>
      <c r="E248" s="309">
        <f>SUM(E249:E250)</f>
        <v>2053.23</v>
      </c>
      <c r="F248" s="309">
        <f aca="true" t="shared" si="86" ref="F248:M248">SUM(F249:F250)</f>
        <v>0</v>
      </c>
      <c r="G248" s="309">
        <f t="shared" si="86"/>
        <v>352</v>
      </c>
      <c r="H248" s="309">
        <f t="shared" si="86"/>
        <v>460.23</v>
      </c>
      <c r="I248" s="309">
        <f t="shared" si="86"/>
        <v>621</v>
      </c>
      <c r="J248" s="309">
        <f t="shared" si="86"/>
        <v>620</v>
      </c>
      <c r="K248" s="309">
        <f t="shared" si="86"/>
        <v>4174.42</v>
      </c>
      <c r="L248" s="309">
        <f t="shared" si="86"/>
        <v>3753.76</v>
      </c>
      <c r="M248" s="310">
        <f t="shared" si="86"/>
        <v>3381.06</v>
      </c>
    </row>
    <row r="249" spans="1:13" ht="18" customHeight="1">
      <c r="A249" s="233"/>
      <c r="B249" s="234"/>
      <c r="C249" s="121" t="s">
        <v>372</v>
      </c>
      <c r="D249" s="261" t="s">
        <v>373</v>
      </c>
      <c r="E249" s="236">
        <f>SUM(G249:J249)</f>
        <v>2053.23</v>
      </c>
      <c r="F249" s="311"/>
      <c r="G249" s="311">
        <v>352</v>
      </c>
      <c r="H249" s="311">
        <f>366.23+80+10+4</f>
        <v>460.23</v>
      </c>
      <c r="I249" s="311">
        <f>'[3]detalierea cheltuielilor'!$H$183</f>
        <v>621</v>
      </c>
      <c r="J249" s="311">
        <v>620</v>
      </c>
      <c r="K249" s="311">
        <v>4174.42</v>
      </c>
      <c r="L249" s="311">
        <v>3753.76</v>
      </c>
      <c r="M249" s="312">
        <v>3381.06</v>
      </c>
    </row>
    <row r="250" spans="1:13" ht="18" customHeight="1">
      <c r="A250" s="233"/>
      <c r="B250" s="234"/>
      <c r="C250" s="121" t="s">
        <v>374</v>
      </c>
      <c r="D250" s="261" t="s">
        <v>375</v>
      </c>
      <c r="E250" s="236">
        <f>SUM(G250:J250)</f>
        <v>0</v>
      </c>
      <c r="F250" s="311"/>
      <c r="G250" s="311"/>
      <c r="H250" s="311"/>
      <c r="I250" s="311"/>
      <c r="J250" s="311"/>
      <c r="K250" s="311"/>
      <c r="L250" s="311"/>
      <c r="M250" s="312"/>
    </row>
    <row r="251" spans="1:13" ht="18" customHeight="1">
      <c r="A251" s="233"/>
      <c r="B251" s="235" t="s">
        <v>376</v>
      </c>
      <c r="C251" s="121"/>
      <c r="D251" s="261" t="s">
        <v>377</v>
      </c>
      <c r="E251" s="236">
        <f>SUM(G251:J251)</f>
        <v>0</v>
      </c>
      <c r="F251" s="311"/>
      <c r="G251" s="311"/>
      <c r="H251" s="311"/>
      <c r="I251" s="311"/>
      <c r="J251" s="311"/>
      <c r="K251" s="311"/>
      <c r="L251" s="311"/>
      <c r="M251" s="312"/>
    </row>
    <row r="252" spans="1:13" ht="18" customHeight="1">
      <c r="A252" s="250"/>
      <c r="B252" s="266" t="s">
        <v>378</v>
      </c>
      <c r="C252" s="266"/>
      <c r="D252" s="261" t="s">
        <v>379</v>
      </c>
      <c r="E252" s="309">
        <f>E253</f>
        <v>0</v>
      </c>
      <c r="F252" s="309">
        <f aca="true" t="shared" si="87" ref="F252:M252">F253</f>
        <v>0</v>
      </c>
      <c r="G252" s="309">
        <f t="shared" si="87"/>
        <v>0</v>
      </c>
      <c r="H252" s="309">
        <f t="shared" si="87"/>
        <v>0</v>
      </c>
      <c r="I252" s="309">
        <f t="shared" si="87"/>
        <v>0</v>
      </c>
      <c r="J252" s="309">
        <f t="shared" si="87"/>
        <v>0</v>
      </c>
      <c r="K252" s="309">
        <f t="shared" si="87"/>
        <v>0</v>
      </c>
      <c r="L252" s="309">
        <f t="shared" si="87"/>
        <v>0</v>
      </c>
      <c r="M252" s="310">
        <f t="shared" si="87"/>
        <v>0</v>
      </c>
    </row>
    <row r="253" spans="1:13" ht="18" customHeight="1">
      <c r="A253" s="250"/>
      <c r="B253" s="266"/>
      <c r="C253" s="121" t="s">
        <v>380</v>
      </c>
      <c r="D253" s="261" t="s">
        <v>381</v>
      </c>
      <c r="E253" s="236">
        <f>SUM(G253:J253)</f>
        <v>0</v>
      </c>
      <c r="F253" s="311"/>
      <c r="G253" s="311"/>
      <c r="H253" s="311"/>
      <c r="I253" s="311"/>
      <c r="J253" s="311"/>
      <c r="K253" s="311"/>
      <c r="L253" s="311"/>
      <c r="M253" s="312"/>
    </row>
    <row r="254" spans="1:13" ht="18" customHeight="1">
      <c r="A254" s="267" t="s">
        <v>382</v>
      </c>
      <c r="B254" s="252"/>
      <c r="C254" s="268"/>
      <c r="D254" s="260" t="s">
        <v>383</v>
      </c>
      <c r="E254" s="307">
        <f>E256+E267+E269</f>
        <v>0</v>
      </c>
      <c r="F254" s="307">
        <f aca="true" t="shared" si="88" ref="F254:M254">F256+F267+F269</f>
        <v>0</v>
      </c>
      <c r="G254" s="307">
        <f t="shared" si="88"/>
        <v>0</v>
      </c>
      <c r="H254" s="307">
        <f t="shared" si="88"/>
        <v>0</v>
      </c>
      <c r="I254" s="307">
        <f t="shared" si="88"/>
        <v>0</v>
      </c>
      <c r="J254" s="307">
        <f t="shared" si="88"/>
        <v>0</v>
      </c>
      <c r="K254" s="307">
        <f t="shared" si="88"/>
        <v>0</v>
      </c>
      <c r="L254" s="307">
        <f t="shared" si="88"/>
        <v>0</v>
      </c>
      <c r="M254" s="308">
        <f t="shared" si="88"/>
        <v>0</v>
      </c>
    </row>
    <row r="255" spans="1:13" ht="18" customHeight="1">
      <c r="A255" s="233" t="s">
        <v>317</v>
      </c>
      <c r="B255" s="234"/>
      <c r="C255" s="234"/>
      <c r="D255" s="261"/>
      <c r="E255" s="309"/>
      <c r="F255" s="309"/>
      <c r="G255" s="309"/>
      <c r="H255" s="309"/>
      <c r="I255" s="309"/>
      <c r="J255" s="309"/>
      <c r="K255" s="309"/>
      <c r="L255" s="309"/>
      <c r="M255" s="310"/>
    </row>
    <row r="256" spans="1:13" ht="45.75" customHeight="1">
      <c r="A256" s="269"/>
      <c r="B256" s="178" t="s">
        <v>384</v>
      </c>
      <c r="C256" s="178"/>
      <c r="D256" s="261" t="s">
        <v>385</v>
      </c>
      <c r="E256" s="309">
        <f>SUM(E257:E266)</f>
        <v>0</v>
      </c>
      <c r="F256" s="309">
        <f aca="true" t="shared" si="89" ref="F256:M256">SUM(F257:F266)</f>
        <v>0</v>
      </c>
      <c r="G256" s="309">
        <f t="shared" si="89"/>
        <v>0</v>
      </c>
      <c r="H256" s="309">
        <f t="shared" si="89"/>
        <v>0</v>
      </c>
      <c r="I256" s="309">
        <f t="shared" si="89"/>
        <v>0</v>
      </c>
      <c r="J256" s="309">
        <f t="shared" si="89"/>
        <v>0</v>
      </c>
      <c r="K256" s="309">
        <f t="shared" si="89"/>
        <v>0</v>
      </c>
      <c r="L256" s="309">
        <f t="shared" si="89"/>
        <v>0</v>
      </c>
      <c r="M256" s="310">
        <f t="shared" si="89"/>
        <v>0</v>
      </c>
    </row>
    <row r="257" spans="1:13" ht="18" customHeight="1">
      <c r="A257" s="269"/>
      <c r="B257" s="266"/>
      <c r="C257" s="270" t="s">
        <v>386</v>
      </c>
      <c r="D257" s="261" t="s">
        <v>387</v>
      </c>
      <c r="E257" s="236">
        <f aca="true" t="shared" si="90" ref="E257:E266">SUM(G257:J257)</f>
        <v>0</v>
      </c>
      <c r="F257" s="311"/>
      <c r="G257" s="311"/>
      <c r="H257" s="311"/>
      <c r="I257" s="311"/>
      <c r="J257" s="311"/>
      <c r="K257" s="311"/>
      <c r="L257" s="311"/>
      <c r="M257" s="312"/>
    </row>
    <row r="258" spans="1:13" ht="18" customHeight="1">
      <c r="A258" s="269"/>
      <c r="B258" s="266"/>
      <c r="C258" s="121" t="s">
        <v>388</v>
      </c>
      <c r="D258" s="261" t="s">
        <v>389</v>
      </c>
      <c r="E258" s="236">
        <f t="shared" si="90"/>
        <v>0</v>
      </c>
      <c r="F258" s="311"/>
      <c r="G258" s="311"/>
      <c r="H258" s="311"/>
      <c r="I258" s="311"/>
      <c r="J258" s="311"/>
      <c r="K258" s="311"/>
      <c r="L258" s="311"/>
      <c r="M258" s="312"/>
    </row>
    <row r="259" spans="1:13" ht="18" customHeight="1">
      <c r="A259" s="269"/>
      <c r="B259" s="266"/>
      <c r="C259" s="270" t="s">
        <v>390</v>
      </c>
      <c r="D259" s="261" t="s">
        <v>391</v>
      </c>
      <c r="E259" s="236">
        <f t="shared" si="90"/>
        <v>0</v>
      </c>
      <c r="F259" s="311"/>
      <c r="G259" s="311"/>
      <c r="H259" s="311"/>
      <c r="I259" s="311"/>
      <c r="J259" s="311"/>
      <c r="K259" s="311"/>
      <c r="L259" s="311"/>
      <c r="M259" s="312"/>
    </row>
    <row r="260" spans="1:13" ht="18" customHeight="1">
      <c r="A260" s="269"/>
      <c r="B260" s="266"/>
      <c r="C260" s="270" t="s">
        <v>392</v>
      </c>
      <c r="D260" s="261" t="s">
        <v>393</v>
      </c>
      <c r="E260" s="236">
        <f t="shared" si="90"/>
        <v>0</v>
      </c>
      <c r="F260" s="311"/>
      <c r="G260" s="311"/>
      <c r="H260" s="311"/>
      <c r="I260" s="311"/>
      <c r="J260" s="311"/>
      <c r="K260" s="311"/>
      <c r="L260" s="311"/>
      <c r="M260" s="312"/>
    </row>
    <row r="261" spans="1:13" ht="18" customHeight="1">
      <c r="A261" s="269"/>
      <c r="B261" s="266"/>
      <c r="C261" s="270" t="s">
        <v>394</v>
      </c>
      <c r="D261" s="261" t="s">
        <v>395</v>
      </c>
      <c r="E261" s="236">
        <f t="shared" si="90"/>
        <v>0</v>
      </c>
      <c r="F261" s="311"/>
      <c r="G261" s="311"/>
      <c r="H261" s="311"/>
      <c r="I261" s="311"/>
      <c r="J261" s="311"/>
      <c r="K261" s="311"/>
      <c r="L261" s="311"/>
      <c r="M261" s="312"/>
    </row>
    <row r="262" spans="1:13" ht="18" customHeight="1">
      <c r="A262" s="269"/>
      <c r="B262" s="266"/>
      <c r="C262" s="270" t="s">
        <v>396</v>
      </c>
      <c r="D262" s="261" t="s">
        <v>397</v>
      </c>
      <c r="E262" s="236">
        <f t="shared" si="90"/>
        <v>0</v>
      </c>
      <c r="F262" s="311"/>
      <c r="G262" s="311"/>
      <c r="H262" s="311"/>
      <c r="I262" s="311"/>
      <c r="J262" s="311"/>
      <c r="K262" s="311"/>
      <c r="L262" s="311"/>
      <c r="M262" s="312"/>
    </row>
    <row r="263" spans="1:13" ht="18" customHeight="1">
      <c r="A263" s="269"/>
      <c r="B263" s="266"/>
      <c r="C263" s="270" t="s">
        <v>398</v>
      </c>
      <c r="D263" s="261" t="s">
        <v>399</v>
      </c>
      <c r="E263" s="236">
        <f t="shared" si="90"/>
        <v>0</v>
      </c>
      <c r="F263" s="311"/>
      <c r="G263" s="311"/>
      <c r="H263" s="311"/>
      <c r="I263" s="311"/>
      <c r="J263" s="311"/>
      <c r="K263" s="311"/>
      <c r="L263" s="311"/>
      <c r="M263" s="312"/>
    </row>
    <row r="264" spans="1:13" ht="18" customHeight="1">
      <c r="A264" s="269"/>
      <c r="B264" s="266"/>
      <c r="C264" s="270" t="s">
        <v>400</v>
      </c>
      <c r="D264" s="261" t="s">
        <v>401</v>
      </c>
      <c r="E264" s="236">
        <f t="shared" si="90"/>
        <v>0</v>
      </c>
      <c r="F264" s="311"/>
      <c r="G264" s="311"/>
      <c r="H264" s="311"/>
      <c r="I264" s="311"/>
      <c r="J264" s="311"/>
      <c r="K264" s="311"/>
      <c r="L264" s="311"/>
      <c r="M264" s="312"/>
    </row>
    <row r="265" spans="1:13" ht="18" customHeight="1">
      <c r="A265" s="269"/>
      <c r="B265" s="266"/>
      <c r="C265" s="270" t="s">
        <v>402</v>
      </c>
      <c r="D265" s="261" t="s">
        <v>403</v>
      </c>
      <c r="E265" s="236">
        <f t="shared" si="90"/>
        <v>0</v>
      </c>
      <c r="F265" s="311"/>
      <c r="G265" s="311"/>
      <c r="H265" s="311"/>
      <c r="I265" s="311"/>
      <c r="J265" s="311"/>
      <c r="K265" s="311"/>
      <c r="L265" s="311"/>
      <c r="M265" s="312"/>
    </row>
    <row r="266" spans="1:13" ht="18" customHeight="1">
      <c r="A266" s="269"/>
      <c r="B266" s="266"/>
      <c r="C266" s="121" t="s">
        <v>404</v>
      </c>
      <c r="D266" s="261" t="s">
        <v>405</v>
      </c>
      <c r="E266" s="236">
        <f t="shared" si="90"/>
        <v>0</v>
      </c>
      <c r="F266" s="311"/>
      <c r="G266" s="311"/>
      <c r="H266" s="311"/>
      <c r="I266" s="311"/>
      <c r="J266" s="311"/>
      <c r="K266" s="311"/>
      <c r="L266" s="311"/>
      <c r="M266" s="312"/>
    </row>
    <row r="267" spans="1:13" ht="18" customHeight="1">
      <c r="A267" s="269"/>
      <c r="B267" s="266" t="s">
        <v>406</v>
      </c>
      <c r="C267" s="20"/>
      <c r="D267" s="235" t="s">
        <v>407</v>
      </c>
      <c r="E267" s="309">
        <f>E268</f>
        <v>0</v>
      </c>
      <c r="F267" s="309">
        <f aca="true" t="shared" si="91" ref="F267:M267">F268</f>
        <v>0</v>
      </c>
      <c r="G267" s="309">
        <f t="shared" si="91"/>
        <v>0</v>
      </c>
      <c r="H267" s="309">
        <f t="shared" si="91"/>
        <v>0</v>
      </c>
      <c r="I267" s="309">
        <f t="shared" si="91"/>
        <v>0</v>
      </c>
      <c r="J267" s="309">
        <f t="shared" si="91"/>
        <v>0</v>
      </c>
      <c r="K267" s="309">
        <f t="shared" si="91"/>
        <v>0</v>
      </c>
      <c r="L267" s="309">
        <f t="shared" si="91"/>
        <v>0</v>
      </c>
      <c r="M267" s="310">
        <f t="shared" si="91"/>
        <v>0</v>
      </c>
    </row>
    <row r="268" spans="1:13" ht="18" customHeight="1">
      <c r="A268" s="269"/>
      <c r="B268" s="266"/>
      <c r="C268" s="121" t="s">
        <v>408</v>
      </c>
      <c r="D268" s="271" t="s">
        <v>409</v>
      </c>
      <c r="E268" s="236">
        <f>SUM(G268:J268)</f>
        <v>0</v>
      </c>
      <c r="F268" s="311"/>
      <c r="G268" s="311"/>
      <c r="H268" s="311"/>
      <c r="I268" s="311"/>
      <c r="J268" s="311"/>
      <c r="K268" s="311"/>
      <c r="L268" s="311"/>
      <c r="M268" s="312"/>
    </row>
    <row r="269" spans="1:13" ht="18" customHeight="1">
      <c r="A269" s="269"/>
      <c r="B269" s="266" t="s">
        <v>410</v>
      </c>
      <c r="C269" s="268"/>
      <c r="D269" s="235" t="s">
        <v>411</v>
      </c>
      <c r="E269" s="236">
        <f>SUM(G269:J269)</f>
        <v>0</v>
      </c>
      <c r="F269" s="311"/>
      <c r="G269" s="311"/>
      <c r="H269" s="311"/>
      <c r="I269" s="311"/>
      <c r="J269" s="311"/>
      <c r="K269" s="311"/>
      <c r="L269" s="311"/>
      <c r="M269" s="312"/>
    </row>
    <row r="270" spans="1:13" ht="33" customHeight="1">
      <c r="A270" s="259" t="s">
        <v>412</v>
      </c>
      <c r="B270" s="272"/>
      <c r="C270" s="273"/>
      <c r="D270" s="260" t="s">
        <v>413</v>
      </c>
      <c r="E270" s="307">
        <f>SUM(E272:E273)+SUM(E275:E277)</f>
        <v>0</v>
      </c>
      <c r="F270" s="307">
        <f aca="true" t="shared" si="92" ref="F270:M270">SUM(F272:F273)+SUM(F275:F277)</f>
        <v>0</v>
      </c>
      <c r="G270" s="307">
        <f t="shared" si="92"/>
        <v>0</v>
      </c>
      <c r="H270" s="307">
        <f t="shared" si="92"/>
        <v>0</v>
      </c>
      <c r="I270" s="307">
        <f t="shared" si="92"/>
        <v>0</v>
      </c>
      <c r="J270" s="307">
        <f t="shared" si="92"/>
        <v>0</v>
      </c>
      <c r="K270" s="307">
        <f t="shared" si="92"/>
        <v>0</v>
      </c>
      <c r="L270" s="307">
        <f t="shared" si="92"/>
        <v>0</v>
      </c>
      <c r="M270" s="308">
        <f t="shared" si="92"/>
        <v>0</v>
      </c>
    </row>
    <row r="271" spans="1:13" ht="18" customHeight="1">
      <c r="A271" s="233" t="s">
        <v>317</v>
      </c>
      <c r="B271" s="234"/>
      <c r="C271" s="234"/>
      <c r="D271" s="235"/>
      <c r="E271" s="309"/>
      <c r="F271" s="309"/>
      <c r="G271" s="309"/>
      <c r="H271" s="309"/>
      <c r="I271" s="309"/>
      <c r="J271" s="309"/>
      <c r="K271" s="309"/>
      <c r="L271" s="309"/>
      <c r="M271" s="310"/>
    </row>
    <row r="272" spans="1:13" ht="18" customHeight="1">
      <c r="A272" s="250"/>
      <c r="B272" s="266" t="s">
        <v>414</v>
      </c>
      <c r="C272" s="266"/>
      <c r="D272" s="235" t="s">
        <v>415</v>
      </c>
      <c r="E272" s="236">
        <f>SUM(G272:J272)</f>
        <v>0</v>
      </c>
      <c r="F272" s="311"/>
      <c r="G272" s="311"/>
      <c r="H272" s="311"/>
      <c r="I272" s="311"/>
      <c r="J272" s="311"/>
      <c r="K272" s="311"/>
      <c r="L272" s="311"/>
      <c r="M272" s="312"/>
    </row>
    <row r="273" spans="1:13" ht="18" customHeight="1">
      <c r="A273" s="250"/>
      <c r="B273" s="20" t="s">
        <v>416</v>
      </c>
      <c r="C273" s="266"/>
      <c r="D273" s="235" t="s">
        <v>417</v>
      </c>
      <c r="E273" s="309">
        <f>E274</f>
        <v>0</v>
      </c>
      <c r="F273" s="309">
        <f aca="true" t="shared" si="93" ref="F273:M273">F274</f>
        <v>0</v>
      </c>
      <c r="G273" s="309">
        <f t="shared" si="93"/>
        <v>0</v>
      </c>
      <c r="H273" s="309">
        <f t="shared" si="93"/>
        <v>0</v>
      </c>
      <c r="I273" s="309">
        <f t="shared" si="93"/>
        <v>0</v>
      </c>
      <c r="J273" s="309">
        <f t="shared" si="93"/>
        <v>0</v>
      </c>
      <c r="K273" s="309">
        <f t="shared" si="93"/>
        <v>0</v>
      </c>
      <c r="L273" s="309">
        <f t="shared" si="93"/>
        <v>0</v>
      </c>
      <c r="M273" s="310">
        <f t="shared" si="93"/>
        <v>0</v>
      </c>
    </row>
    <row r="274" spans="1:13" ht="18" customHeight="1">
      <c r="A274" s="250"/>
      <c r="B274" s="20"/>
      <c r="C274" s="266" t="s">
        <v>418</v>
      </c>
      <c r="D274" s="235" t="s">
        <v>419</v>
      </c>
      <c r="E274" s="236">
        <f>SUM(G274:J274)</f>
        <v>0</v>
      </c>
      <c r="F274" s="311"/>
      <c r="G274" s="311"/>
      <c r="H274" s="311"/>
      <c r="I274" s="311"/>
      <c r="J274" s="311"/>
      <c r="K274" s="311"/>
      <c r="L274" s="311"/>
      <c r="M274" s="312"/>
    </row>
    <row r="275" spans="1:13" ht="18" customHeight="1">
      <c r="A275" s="250"/>
      <c r="B275" s="20" t="s">
        <v>420</v>
      </c>
      <c r="C275" s="266"/>
      <c r="D275" s="235" t="s">
        <v>421</v>
      </c>
      <c r="E275" s="236">
        <f>SUM(G275:J275)</f>
        <v>0</v>
      </c>
      <c r="F275" s="311"/>
      <c r="G275" s="311"/>
      <c r="H275" s="311"/>
      <c r="I275" s="311"/>
      <c r="J275" s="311"/>
      <c r="K275" s="311"/>
      <c r="L275" s="311"/>
      <c r="M275" s="312"/>
    </row>
    <row r="276" spans="1:13" ht="18" customHeight="1">
      <c r="A276" s="250"/>
      <c r="B276" s="20" t="s">
        <v>422</v>
      </c>
      <c r="C276" s="266"/>
      <c r="D276" s="235" t="s">
        <v>423</v>
      </c>
      <c r="E276" s="236">
        <f>SUM(G276:J276)</f>
        <v>0</v>
      </c>
      <c r="F276" s="311"/>
      <c r="G276" s="311"/>
      <c r="H276" s="311"/>
      <c r="I276" s="311"/>
      <c r="J276" s="311"/>
      <c r="K276" s="311"/>
      <c r="L276" s="311"/>
      <c r="M276" s="312"/>
    </row>
    <row r="277" spans="1:13" ht="32.25" customHeight="1">
      <c r="A277" s="250"/>
      <c r="B277" s="274" t="s">
        <v>424</v>
      </c>
      <c r="C277" s="275"/>
      <c r="D277" s="235" t="s">
        <v>425</v>
      </c>
      <c r="E277" s="309">
        <f>E278</f>
        <v>0</v>
      </c>
      <c r="F277" s="309">
        <f aca="true" t="shared" si="94" ref="F277:M277">F278</f>
        <v>0</v>
      </c>
      <c r="G277" s="309">
        <f t="shared" si="94"/>
        <v>0</v>
      </c>
      <c r="H277" s="309">
        <f t="shared" si="94"/>
        <v>0</v>
      </c>
      <c r="I277" s="309">
        <f t="shared" si="94"/>
        <v>0</v>
      </c>
      <c r="J277" s="309">
        <f t="shared" si="94"/>
        <v>0</v>
      </c>
      <c r="K277" s="309">
        <f t="shared" si="94"/>
        <v>0</v>
      </c>
      <c r="L277" s="309">
        <f t="shared" si="94"/>
        <v>0</v>
      </c>
      <c r="M277" s="310">
        <f t="shared" si="94"/>
        <v>0</v>
      </c>
    </row>
    <row r="278" spans="1:13" s="29" customFormat="1" ht="18" customHeight="1">
      <c r="A278" s="316"/>
      <c r="B278" s="317"/>
      <c r="C278" s="278" t="s">
        <v>426</v>
      </c>
      <c r="D278" s="49" t="s">
        <v>427</v>
      </c>
      <c r="E278" s="236">
        <f>SUM(G278:J278)</f>
        <v>0</v>
      </c>
      <c r="F278" s="112"/>
      <c r="G278" s="112"/>
      <c r="H278" s="112"/>
      <c r="I278" s="112"/>
      <c r="J278" s="112"/>
      <c r="K278" s="112"/>
      <c r="L278" s="112"/>
      <c r="M278" s="113"/>
    </row>
    <row r="279" spans="1:13" s="226" customFormat="1" ht="30.75" customHeight="1">
      <c r="A279" s="255" t="s">
        <v>428</v>
      </c>
      <c r="B279" s="256"/>
      <c r="C279" s="257"/>
      <c r="D279" s="279"/>
      <c r="E279" s="305">
        <f>E280+E287</f>
        <v>0</v>
      </c>
      <c r="F279" s="305">
        <f aca="true" t="shared" si="95" ref="F279:M279">F280+F287</f>
        <v>0</v>
      </c>
      <c r="G279" s="305">
        <f t="shared" si="95"/>
        <v>0</v>
      </c>
      <c r="H279" s="305">
        <f t="shared" si="95"/>
        <v>0</v>
      </c>
      <c r="I279" s="305">
        <f t="shared" si="95"/>
        <v>0</v>
      </c>
      <c r="J279" s="305">
        <f t="shared" si="95"/>
        <v>0</v>
      </c>
      <c r="K279" s="305">
        <f t="shared" si="95"/>
        <v>0</v>
      </c>
      <c r="L279" s="305">
        <f t="shared" si="95"/>
        <v>0</v>
      </c>
      <c r="M279" s="306">
        <f t="shared" si="95"/>
        <v>0</v>
      </c>
    </row>
    <row r="280" spans="1:13" ht="30" customHeight="1">
      <c r="A280" s="259" t="s">
        <v>429</v>
      </c>
      <c r="B280" s="156"/>
      <c r="C280" s="157"/>
      <c r="D280" s="36" t="s">
        <v>430</v>
      </c>
      <c r="E280" s="307">
        <f>E282+E285+E286</f>
        <v>0</v>
      </c>
      <c r="F280" s="307">
        <f aca="true" t="shared" si="96" ref="F280:M280">F282+F285+F286</f>
        <v>0</v>
      </c>
      <c r="G280" s="307">
        <f t="shared" si="96"/>
        <v>0</v>
      </c>
      <c r="H280" s="307">
        <f t="shared" si="96"/>
        <v>0</v>
      </c>
      <c r="I280" s="307">
        <f t="shared" si="96"/>
        <v>0</v>
      </c>
      <c r="J280" s="307">
        <f t="shared" si="96"/>
        <v>0</v>
      </c>
      <c r="K280" s="307">
        <f t="shared" si="96"/>
        <v>0</v>
      </c>
      <c r="L280" s="307">
        <f t="shared" si="96"/>
        <v>0</v>
      </c>
      <c r="M280" s="308">
        <f t="shared" si="96"/>
        <v>0</v>
      </c>
    </row>
    <row r="281" spans="1:13" ht="18" customHeight="1">
      <c r="A281" s="233" t="s">
        <v>317</v>
      </c>
      <c r="B281" s="234"/>
      <c r="C281" s="234"/>
      <c r="D281" s="235"/>
      <c r="E281" s="309"/>
      <c r="F281" s="309"/>
      <c r="G281" s="309"/>
      <c r="H281" s="309"/>
      <c r="I281" s="309"/>
      <c r="J281" s="309"/>
      <c r="K281" s="309"/>
      <c r="L281" s="309"/>
      <c r="M281" s="310"/>
    </row>
    <row r="282" spans="1:13" ht="18" customHeight="1">
      <c r="A282" s="269"/>
      <c r="B282" s="266" t="s">
        <v>431</v>
      </c>
      <c r="C282" s="268"/>
      <c r="D282" s="235" t="s">
        <v>432</v>
      </c>
      <c r="E282" s="309">
        <f>SUM(E283:E284)</f>
        <v>0</v>
      </c>
      <c r="F282" s="309">
        <f aca="true" t="shared" si="97" ref="F282:M282">SUM(F283:F284)</f>
        <v>0</v>
      </c>
      <c r="G282" s="309">
        <f t="shared" si="97"/>
        <v>0</v>
      </c>
      <c r="H282" s="309">
        <f t="shared" si="97"/>
        <v>0</v>
      </c>
      <c r="I282" s="309">
        <f t="shared" si="97"/>
        <v>0</v>
      </c>
      <c r="J282" s="309">
        <f t="shared" si="97"/>
        <v>0</v>
      </c>
      <c r="K282" s="309">
        <f t="shared" si="97"/>
        <v>0</v>
      </c>
      <c r="L282" s="309">
        <f t="shared" si="97"/>
        <v>0</v>
      </c>
      <c r="M282" s="310">
        <f t="shared" si="97"/>
        <v>0</v>
      </c>
    </row>
    <row r="283" spans="1:13" ht="18" customHeight="1">
      <c r="A283" s="269"/>
      <c r="B283" s="266"/>
      <c r="C283" s="121" t="s">
        <v>433</v>
      </c>
      <c r="D283" s="235" t="s">
        <v>434</v>
      </c>
      <c r="E283" s="236">
        <f>SUM(G283:J283)</f>
        <v>0</v>
      </c>
      <c r="F283" s="311"/>
      <c r="G283" s="311"/>
      <c r="H283" s="311"/>
      <c r="I283" s="311"/>
      <c r="J283" s="311"/>
      <c r="K283" s="311"/>
      <c r="L283" s="311"/>
      <c r="M283" s="312"/>
    </row>
    <row r="284" spans="1:13" ht="18" customHeight="1">
      <c r="A284" s="269"/>
      <c r="B284" s="266"/>
      <c r="C284" s="121" t="s">
        <v>435</v>
      </c>
      <c r="D284" s="235" t="s">
        <v>436</v>
      </c>
      <c r="E284" s="236">
        <f>SUM(G284:J284)</f>
        <v>0</v>
      </c>
      <c r="F284" s="311"/>
      <c r="G284" s="311"/>
      <c r="H284" s="311"/>
      <c r="I284" s="311"/>
      <c r="J284" s="311"/>
      <c r="K284" s="311"/>
      <c r="L284" s="311"/>
      <c r="M284" s="312"/>
    </row>
    <row r="285" spans="1:13" ht="18" customHeight="1">
      <c r="A285" s="269"/>
      <c r="B285" s="266" t="s">
        <v>437</v>
      </c>
      <c r="C285" s="280"/>
      <c r="D285" s="235" t="s">
        <v>438</v>
      </c>
      <c r="E285" s="236">
        <f>SUM(G285:J285)</f>
        <v>0</v>
      </c>
      <c r="F285" s="311"/>
      <c r="G285" s="311"/>
      <c r="H285" s="311"/>
      <c r="I285" s="311"/>
      <c r="J285" s="311"/>
      <c r="K285" s="311"/>
      <c r="L285" s="311"/>
      <c r="M285" s="312"/>
    </row>
    <row r="286" spans="1:13" ht="30.75" customHeight="1">
      <c r="A286" s="269"/>
      <c r="B286" s="161" t="s">
        <v>439</v>
      </c>
      <c r="C286" s="157"/>
      <c r="D286" s="235" t="s">
        <v>440</v>
      </c>
      <c r="E286" s="236">
        <f>SUM(G286:J286)</f>
        <v>0</v>
      </c>
      <c r="F286" s="311"/>
      <c r="G286" s="311"/>
      <c r="H286" s="311"/>
      <c r="I286" s="311"/>
      <c r="J286" s="311"/>
      <c r="K286" s="311"/>
      <c r="L286" s="311"/>
      <c r="M286" s="312"/>
    </row>
    <row r="287" spans="1:13" ht="18" customHeight="1">
      <c r="A287" s="18" t="s">
        <v>441</v>
      </c>
      <c r="B287" s="266"/>
      <c r="C287" s="268"/>
      <c r="D287" s="36" t="s">
        <v>442</v>
      </c>
      <c r="E287" s="307">
        <f>SUM(E289:E291)</f>
        <v>0</v>
      </c>
      <c r="F287" s="307">
        <f aca="true" t="shared" si="98" ref="F287:M287">SUM(F289:F291)</f>
        <v>0</v>
      </c>
      <c r="G287" s="307">
        <f t="shared" si="98"/>
        <v>0</v>
      </c>
      <c r="H287" s="307">
        <f t="shared" si="98"/>
        <v>0</v>
      </c>
      <c r="I287" s="307">
        <f t="shared" si="98"/>
        <v>0</v>
      </c>
      <c r="J287" s="307">
        <f t="shared" si="98"/>
        <v>0</v>
      </c>
      <c r="K287" s="307">
        <f t="shared" si="98"/>
        <v>0</v>
      </c>
      <c r="L287" s="307">
        <f t="shared" si="98"/>
        <v>0</v>
      </c>
      <c r="M287" s="308">
        <f t="shared" si="98"/>
        <v>0</v>
      </c>
    </row>
    <row r="288" spans="1:13" ht="18" customHeight="1">
      <c r="A288" s="233" t="s">
        <v>317</v>
      </c>
      <c r="B288" s="234"/>
      <c r="C288" s="234"/>
      <c r="D288" s="235"/>
      <c r="E288" s="309"/>
      <c r="F288" s="309"/>
      <c r="G288" s="309"/>
      <c r="H288" s="309"/>
      <c r="I288" s="309"/>
      <c r="J288" s="309"/>
      <c r="K288" s="309"/>
      <c r="L288" s="309"/>
      <c r="M288" s="310"/>
    </row>
    <row r="289" spans="1:13" ht="18" customHeight="1">
      <c r="A289" s="269"/>
      <c r="B289" s="266" t="s">
        <v>443</v>
      </c>
      <c r="C289" s="268"/>
      <c r="D289" s="235" t="s">
        <v>444</v>
      </c>
      <c r="E289" s="236">
        <f>SUM(G289:J289)</f>
        <v>0</v>
      </c>
      <c r="F289" s="311"/>
      <c r="G289" s="311"/>
      <c r="H289" s="311"/>
      <c r="I289" s="311"/>
      <c r="J289" s="311"/>
      <c r="K289" s="311"/>
      <c r="L289" s="311"/>
      <c r="M289" s="312"/>
    </row>
    <row r="290" spans="1:13" ht="18" customHeight="1">
      <c r="A290" s="269"/>
      <c r="B290" s="266" t="s">
        <v>445</v>
      </c>
      <c r="C290" s="268"/>
      <c r="D290" s="235" t="s">
        <v>446</v>
      </c>
      <c r="E290" s="236">
        <f>SUM(G290:J290)</f>
        <v>0</v>
      </c>
      <c r="F290" s="311"/>
      <c r="G290" s="311"/>
      <c r="H290" s="311"/>
      <c r="I290" s="311"/>
      <c r="J290" s="311"/>
      <c r="K290" s="311"/>
      <c r="L290" s="311"/>
      <c r="M290" s="312"/>
    </row>
    <row r="291" spans="1:13" ht="18" customHeight="1">
      <c r="A291" s="269"/>
      <c r="B291" s="266" t="s">
        <v>447</v>
      </c>
      <c r="C291" s="268"/>
      <c r="D291" s="235" t="s">
        <v>448</v>
      </c>
      <c r="E291" s="309">
        <f>SUM(E292:E293)</f>
        <v>0</v>
      </c>
      <c r="F291" s="309">
        <f aca="true" t="shared" si="99" ref="F291:M291">SUM(F292:F293)</f>
        <v>0</v>
      </c>
      <c r="G291" s="309">
        <f t="shared" si="99"/>
        <v>0</v>
      </c>
      <c r="H291" s="309">
        <f t="shared" si="99"/>
        <v>0</v>
      </c>
      <c r="I291" s="309">
        <f t="shared" si="99"/>
        <v>0</v>
      </c>
      <c r="J291" s="309">
        <f t="shared" si="99"/>
        <v>0</v>
      </c>
      <c r="K291" s="309">
        <f t="shared" si="99"/>
        <v>0</v>
      </c>
      <c r="L291" s="309">
        <f t="shared" si="99"/>
        <v>0</v>
      </c>
      <c r="M291" s="310">
        <f t="shared" si="99"/>
        <v>0</v>
      </c>
    </row>
    <row r="292" spans="1:13" ht="18" customHeight="1">
      <c r="A292" s="269"/>
      <c r="B292" s="266"/>
      <c r="C292" s="266" t="s">
        <v>449</v>
      </c>
      <c r="D292" s="235" t="s">
        <v>450</v>
      </c>
      <c r="E292" s="236">
        <f>SUM(G292:J292)</f>
        <v>0</v>
      </c>
      <c r="F292" s="311"/>
      <c r="G292" s="311"/>
      <c r="H292" s="311"/>
      <c r="I292" s="311"/>
      <c r="J292" s="311"/>
      <c r="K292" s="311"/>
      <c r="L292" s="311"/>
      <c r="M292" s="312"/>
    </row>
    <row r="293" spans="1:13" ht="18" customHeight="1">
      <c r="A293" s="269"/>
      <c r="B293" s="266"/>
      <c r="C293" s="266" t="s">
        <v>451</v>
      </c>
      <c r="D293" s="235" t="s">
        <v>452</v>
      </c>
      <c r="E293" s="236">
        <f>SUM(G293:J293)</f>
        <v>0</v>
      </c>
      <c r="F293" s="311"/>
      <c r="G293" s="311"/>
      <c r="H293" s="311"/>
      <c r="I293" s="311"/>
      <c r="J293" s="311"/>
      <c r="K293" s="311"/>
      <c r="L293" s="311"/>
      <c r="M293" s="312"/>
    </row>
    <row r="294" spans="1:13" s="226" customFormat="1" ht="27" customHeight="1">
      <c r="A294" s="259" t="s">
        <v>453</v>
      </c>
      <c r="B294" s="272"/>
      <c r="C294" s="273"/>
      <c r="D294" s="258" t="s">
        <v>454</v>
      </c>
      <c r="E294" s="305">
        <f>E295+E299+E305+E308</f>
        <v>0</v>
      </c>
      <c r="F294" s="305">
        <f aca="true" t="shared" si="100" ref="F294:M294">F295+F299+F305+F308</f>
        <v>0</v>
      </c>
      <c r="G294" s="305">
        <f t="shared" si="100"/>
        <v>0</v>
      </c>
      <c r="H294" s="305">
        <f t="shared" si="100"/>
        <v>0</v>
      </c>
      <c r="I294" s="305">
        <f t="shared" si="100"/>
        <v>0</v>
      </c>
      <c r="J294" s="305">
        <f t="shared" si="100"/>
        <v>0</v>
      </c>
      <c r="K294" s="305">
        <f t="shared" si="100"/>
        <v>0</v>
      </c>
      <c r="L294" s="305">
        <f t="shared" si="100"/>
        <v>0</v>
      </c>
      <c r="M294" s="306">
        <f t="shared" si="100"/>
        <v>0</v>
      </c>
    </row>
    <row r="295" spans="1:13" ht="18" customHeight="1">
      <c r="A295" s="267" t="s">
        <v>455</v>
      </c>
      <c r="B295" s="266"/>
      <c r="C295" s="20"/>
      <c r="D295" s="36" t="s">
        <v>456</v>
      </c>
      <c r="E295" s="307">
        <f>E297</f>
        <v>0</v>
      </c>
      <c r="F295" s="307">
        <f aca="true" t="shared" si="101" ref="F295:M295">F297</f>
        <v>0</v>
      </c>
      <c r="G295" s="307">
        <f t="shared" si="101"/>
        <v>0</v>
      </c>
      <c r="H295" s="307">
        <f t="shared" si="101"/>
        <v>0</v>
      </c>
      <c r="I295" s="307">
        <f t="shared" si="101"/>
        <v>0</v>
      </c>
      <c r="J295" s="307">
        <f t="shared" si="101"/>
        <v>0</v>
      </c>
      <c r="K295" s="307">
        <f t="shared" si="101"/>
        <v>0</v>
      </c>
      <c r="L295" s="307">
        <f t="shared" si="101"/>
        <v>0</v>
      </c>
      <c r="M295" s="308">
        <f t="shared" si="101"/>
        <v>0</v>
      </c>
    </row>
    <row r="296" spans="1:13" ht="18" customHeight="1">
      <c r="A296" s="233" t="s">
        <v>317</v>
      </c>
      <c r="B296" s="234"/>
      <c r="C296" s="234"/>
      <c r="D296" s="235"/>
      <c r="E296" s="309"/>
      <c r="F296" s="309"/>
      <c r="G296" s="309"/>
      <c r="H296" s="309"/>
      <c r="I296" s="309"/>
      <c r="J296" s="309"/>
      <c r="K296" s="309"/>
      <c r="L296" s="309"/>
      <c r="M296" s="310"/>
    </row>
    <row r="297" spans="1:13" ht="18" customHeight="1">
      <c r="A297" s="269"/>
      <c r="B297" s="266" t="s">
        <v>457</v>
      </c>
      <c r="C297" s="20"/>
      <c r="D297" s="235" t="s">
        <v>458</v>
      </c>
      <c r="E297" s="309">
        <f>E298</f>
        <v>0</v>
      </c>
      <c r="F297" s="309">
        <f aca="true" t="shared" si="102" ref="F297:M297">F298</f>
        <v>0</v>
      </c>
      <c r="G297" s="309">
        <f t="shared" si="102"/>
        <v>0</v>
      </c>
      <c r="H297" s="309">
        <f t="shared" si="102"/>
        <v>0</v>
      </c>
      <c r="I297" s="309">
        <f t="shared" si="102"/>
        <v>0</v>
      </c>
      <c r="J297" s="309">
        <f t="shared" si="102"/>
        <v>0</v>
      </c>
      <c r="K297" s="309">
        <f t="shared" si="102"/>
        <v>0</v>
      </c>
      <c r="L297" s="309">
        <f t="shared" si="102"/>
        <v>0</v>
      </c>
      <c r="M297" s="310">
        <f t="shared" si="102"/>
        <v>0</v>
      </c>
    </row>
    <row r="298" spans="1:13" ht="18" customHeight="1">
      <c r="A298" s="269"/>
      <c r="B298" s="266"/>
      <c r="C298" s="121" t="s">
        <v>459</v>
      </c>
      <c r="D298" s="235" t="s">
        <v>460</v>
      </c>
      <c r="E298" s="236">
        <f>SUM(G298:J298)</f>
        <v>0</v>
      </c>
      <c r="F298" s="311"/>
      <c r="G298" s="311"/>
      <c r="H298" s="311"/>
      <c r="I298" s="311"/>
      <c r="J298" s="311"/>
      <c r="K298" s="311"/>
      <c r="L298" s="311"/>
      <c r="M298" s="312"/>
    </row>
    <row r="299" spans="1:13" ht="30.75" customHeight="1">
      <c r="A299" s="259" t="s">
        <v>461</v>
      </c>
      <c r="B299" s="156"/>
      <c r="C299" s="157"/>
      <c r="D299" s="36" t="s">
        <v>462</v>
      </c>
      <c r="E299" s="307">
        <f>E301+E304</f>
        <v>0</v>
      </c>
      <c r="F299" s="307">
        <f aca="true" t="shared" si="103" ref="F299:M299">F301+F304</f>
        <v>0</v>
      </c>
      <c r="G299" s="307">
        <f t="shared" si="103"/>
        <v>0</v>
      </c>
      <c r="H299" s="307">
        <f t="shared" si="103"/>
        <v>0</v>
      </c>
      <c r="I299" s="307">
        <f t="shared" si="103"/>
        <v>0</v>
      </c>
      <c r="J299" s="307">
        <f t="shared" si="103"/>
        <v>0</v>
      </c>
      <c r="K299" s="307">
        <f t="shared" si="103"/>
        <v>0</v>
      </c>
      <c r="L299" s="307">
        <f t="shared" si="103"/>
        <v>0</v>
      </c>
      <c r="M299" s="308">
        <f t="shared" si="103"/>
        <v>0</v>
      </c>
    </row>
    <row r="300" spans="1:13" ht="18" customHeight="1">
      <c r="A300" s="233" t="s">
        <v>317</v>
      </c>
      <c r="B300" s="234"/>
      <c r="C300" s="234"/>
      <c r="D300" s="235"/>
      <c r="E300" s="309"/>
      <c r="F300" s="309"/>
      <c r="G300" s="309"/>
      <c r="H300" s="309"/>
      <c r="I300" s="309"/>
      <c r="J300" s="309"/>
      <c r="K300" s="309"/>
      <c r="L300" s="309"/>
      <c r="M300" s="310"/>
    </row>
    <row r="301" spans="1:13" ht="18" customHeight="1">
      <c r="A301" s="233"/>
      <c r="B301" s="235" t="s">
        <v>463</v>
      </c>
      <c r="C301" s="234"/>
      <c r="D301" s="235" t="s">
        <v>464</v>
      </c>
      <c r="E301" s="309">
        <f>SUM(E302:E303)</f>
        <v>0</v>
      </c>
      <c r="F301" s="309">
        <f aca="true" t="shared" si="104" ref="F301:M301">SUM(F302:F303)</f>
        <v>0</v>
      </c>
      <c r="G301" s="309">
        <f t="shared" si="104"/>
        <v>0</v>
      </c>
      <c r="H301" s="309">
        <f t="shared" si="104"/>
        <v>0</v>
      </c>
      <c r="I301" s="309">
        <f t="shared" si="104"/>
        <v>0</v>
      </c>
      <c r="J301" s="309">
        <f t="shared" si="104"/>
        <v>0</v>
      </c>
      <c r="K301" s="309">
        <f t="shared" si="104"/>
        <v>0</v>
      </c>
      <c r="L301" s="309">
        <f t="shared" si="104"/>
        <v>0</v>
      </c>
      <c r="M301" s="310">
        <f t="shared" si="104"/>
        <v>0</v>
      </c>
    </row>
    <row r="302" spans="1:13" ht="18" customHeight="1">
      <c r="A302" s="233"/>
      <c r="B302" s="234"/>
      <c r="C302" s="235" t="s">
        <v>465</v>
      </c>
      <c r="D302" s="235" t="s">
        <v>466</v>
      </c>
      <c r="E302" s="236">
        <f>SUM(G302:J302)</f>
        <v>0</v>
      </c>
      <c r="F302" s="311"/>
      <c r="G302" s="311"/>
      <c r="H302" s="311"/>
      <c r="I302" s="311"/>
      <c r="J302" s="311"/>
      <c r="K302" s="311"/>
      <c r="L302" s="311"/>
      <c r="M302" s="312"/>
    </row>
    <row r="303" spans="1:13" ht="18" customHeight="1">
      <c r="A303" s="269"/>
      <c r="B303" s="20"/>
      <c r="C303" s="20" t="s">
        <v>467</v>
      </c>
      <c r="D303" s="235" t="s">
        <v>468</v>
      </c>
      <c r="E303" s="236">
        <f>SUM(G303:J303)</f>
        <v>0</v>
      </c>
      <c r="F303" s="311"/>
      <c r="G303" s="311"/>
      <c r="H303" s="311"/>
      <c r="I303" s="311"/>
      <c r="J303" s="311"/>
      <c r="K303" s="311"/>
      <c r="L303" s="311"/>
      <c r="M303" s="312"/>
    </row>
    <row r="304" spans="1:13" ht="18" customHeight="1">
      <c r="A304" s="269"/>
      <c r="B304" s="163" t="s">
        <v>469</v>
      </c>
      <c r="C304" s="164"/>
      <c r="D304" s="235" t="s">
        <v>470</v>
      </c>
      <c r="E304" s="236">
        <f>SUM(G304:J304)</f>
        <v>0</v>
      </c>
      <c r="F304" s="311"/>
      <c r="G304" s="311"/>
      <c r="H304" s="311"/>
      <c r="I304" s="311"/>
      <c r="J304" s="311"/>
      <c r="K304" s="311"/>
      <c r="L304" s="311"/>
      <c r="M304" s="312"/>
    </row>
    <row r="305" spans="1:13" ht="18" customHeight="1">
      <c r="A305" s="267" t="s">
        <v>471</v>
      </c>
      <c r="B305" s="20"/>
      <c r="C305" s="268"/>
      <c r="D305" s="36" t="s">
        <v>472</v>
      </c>
      <c r="E305" s="307">
        <f>E307</f>
        <v>0</v>
      </c>
      <c r="F305" s="307">
        <f aca="true" t="shared" si="105" ref="F305:M305">F307</f>
        <v>0</v>
      </c>
      <c r="G305" s="307">
        <f t="shared" si="105"/>
        <v>0</v>
      </c>
      <c r="H305" s="307">
        <f t="shared" si="105"/>
        <v>0</v>
      </c>
      <c r="I305" s="307">
        <f t="shared" si="105"/>
        <v>0</v>
      </c>
      <c r="J305" s="307">
        <f t="shared" si="105"/>
        <v>0</v>
      </c>
      <c r="K305" s="307">
        <f t="shared" si="105"/>
        <v>0</v>
      </c>
      <c r="L305" s="307">
        <f t="shared" si="105"/>
        <v>0</v>
      </c>
      <c r="M305" s="308">
        <f t="shared" si="105"/>
        <v>0</v>
      </c>
    </row>
    <row r="306" spans="1:13" ht="18" customHeight="1">
      <c r="A306" s="233" t="s">
        <v>317</v>
      </c>
      <c r="B306" s="234"/>
      <c r="C306" s="234"/>
      <c r="D306" s="235"/>
      <c r="E306" s="309"/>
      <c r="F306" s="309"/>
      <c r="G306" s="309"/>
      <c r="H306" s="309"/>
      <c r="I306" s="309"/>
      <c r="J306" s="309"/>
      <c r="K306" s="309"/>
      <c r="L306" s="309"/>
      <c r="M306" s="310"/>
    </row>
    <row r="307" spans="1:13" ht="18" customHeight="1">
      <c r="A307" s="281"/>
      <c r="B307" s="266" t="s">
        <v>473</v>
      </c>
      <c r="C307" s="282"/>
      <c r="D307" s="235" t="s">
        <v>474</v>
      </c>
      <c r="E307" s="236">
        <f>SUM(G307:J307)</f>
        <v>0</v>
      </c>
      <c r="F307" s="311"/>
      <c r="G307" s="311"/>
      <c r="H307" s="311"/>
      <c r="I307" s="311"/>
      <c r="J307" s="311"/>
      <c r="K307" s="311"/>
      <c r="L307" s="311"/>
      <c r="M307" s="312"/>
    </row>
    <row r="308" spans="1:13" ht="18" customHeight="1">
      <c r="A308" s="267" t="s">
        <v>475</v>
      </c>
      <c r="B308" s="20"/>
      <c r="C308" s="20"/>
      <c r="D308" s="36" t="s">
        <v>476</v>
      </c>
      <c r="E308" s="307">
        <f>E310</f>
        <v>0</v>
      </c>
      <c r="F308" s="307">
        <f aca="true" t="shared" si="106" ref="F308:M308">F310</f>
        <v>0</v>
      </c>
      <c r="G308" s="307">
        <f t="shared" si="106"/>
        <v>0</v>
      </c>
      <c r="H308" s="307">
        <f t="shared" si="106"/>
        <v>0</v>
      </c>
      <c r="I308" s="307">
        <f t="shared" si="106"/>
        <v>0</v>
      </c>
      <c r="J308" s="307">
        <f t="shared" si="106"/>
        <v>0</v>
      </c>
      <c r="K308" s="307">
        <f t="shared" si="106"/>
        <v>0</v>
      </c>
      <c r="L308" s="307">
        <f t="shared" si="106"/>
        <v>0</v>
      </c>
      <c r="M308" s="308">
        <f t="shared" si="106"/>
        <v>0</v>
      </c>
    </row>
    <row r="309" spans="1:13" ht="18" customHeight="1">
      <c r="A309" s="233" t="s">
        <v>317</v>
      </c>
      <c r="B309" s="234"/>
      <c r="C309" s="234"/>
      <c r="D309" s="235"/>
      <c r="E309" s="309"/>
      <c r="F309" s="309"/>
      <c r="G309" s="309"/>
      <c r="H309" s="309"/>
      <c r="I309" s="309"/>
      <c r="J309" s="309"/>
      <c r="K309" s="309"/>
      <c r="L309" s="309"/>
      <c r="M309" s="310"/>
    </row>
    <row r="310" spans="1:13" ht="18" customHeight="1">
      <c r="A310" s="12"/>
      <c r="B310" s="20" t="s">
        <v>477</v>
      </c>
      <c r="C310" s="121"/>
      <c r="D310" s="235" t="s">
        <v>478</v>
      </c>
      <c r="E310" s="236">
        <f>SUM(G310:J310)</f>
        <v>0</v>
      </c>
      <c r="F310" s="311"/>
      <c r="G310" s="311"/>
      <c r="H310" s="311"/>
      <c r="I310" s="311"/>
      <c r="J310" s="311"/>
      <c r="K310" s="311"/>
      <c r="L310" s="311"/>
      <c r="M310" s="312"/>
    </row>
    <row r="311" spans="1:13" ht="18" customHeight="1">
      <c r="A311" s="283" t="s">
        <v>479</v>
      </c>
      <c r="B311" s="284"/>
      <c r="C311" s="284"/>
      <c r="D311" s="36" t="s">
        <v>480</v>
      </c>
      <c r="E311" s="307"/>
      <c r="F311" s="307"/>
      <c r="G311" s="307"/>
      <c r="H311" s="307"/>
      <c r="I311" s="307"/>
      <c r="J311" s="307"/>
      <c r="K311" s="307"/>
      <c r="L311" s="307"/>
      <c r="M311" s="308"/>
    </row>
    <row r="312" spans="1:13" ht="18" customHeight="1">
      <c r="A312" s="285" t="s">
        <v>498</v>
      </c>
      <c r="B312" s="286"/>
      <c r="C312" s="286"/>
      <c r="D312" s="235" t="s">
        <v>482</v>
      </c>
      <c r="E312" s="309">
        <f>E313</f>
        <v>0</v>
      </c>
      <c r="F312" s="309">
        <f aca="true" t="shared" si="107" ref="F312:M312">F313</f>
        <v>0</v>
      </c>
      <c r="G312" s="309">
        <f t="shared" si="107"/>
        <v>0</v>
      </c>
      <c r="H312" s="309">
        <f t="shared" si="107"/>
        <v>0</v>
      </c>
      <c r="I312" s="309">
        <f t="shared" si="107"/>
        <v>0</v>
      </c>
      <c r="J312" s="309">
        <f t="shared" si="107"/>
        <v>0</v>
      </c>
      <c r="K312" s="309">
        <f t="shared" si="107"/>
        <v>0</v>
      </c>
      <c r="L312" s="309">
        <f t="shared" si="107"/>
        <v>0</v>
      </c>
      <c r="M312" s="310">
        <f t="shared" si="107"/>
        <v>0</v>
      </c>
    </row>
    <row r="313" spans="1:13" s="29" customFormat="1" ht="18" customHeight="1">
      <c r="A313" s="287"/>
      <c r="B313" s="288" t="s">
        <v>485</v>
      </c>
      <c r="C313" s="289"/>
      <c r="D313" s="290" t="s">
        <v>486</v>
      </c>
      <c r="E313" s="236">
        <f>SUM(G313:J313)</f>
        <v>0</v>
      </c>
      <c r="F313" s="324"/>
      <c r="G313" s="324"/>
      <c r="H313" s="324"/>
      <c r="I313" s="324"/>
      <c r="J313" s="324"/>
      <c r="K313" s="324"/>
      <c r="L313" s="324"/>
      <c r="M313" s="325"/>
    </row>
    <row r="314" spans="1:13" ht="18" customHeight="1">
      <c r="A314" s="58" t="s">
        <v>499</v>
      </c>
      <c r="B314" s="16"/>
      <c r="C314" s="16"/>
      <c r="D314" s="235" t="s">
        <v>488</v>
      </c>
      <c r="E314" s="309">
        <f>E315</f>
        <v>0</v>
      </c>
      <c r="F314" s="309">
        <f aca="true" t="shared" si="108" ref="F314:M314">F315</f>
        <v>0</v>
      </c>
      <c r="G314" s="309">
        <f t="shared" si="108"/>
        <v>0</v>
      </c>
      <c r="H314" s="309">
        <f t="shared" si="108"/>
        <v>0</v>
      </c>
      <c r="I314" s="309">
        <f t="shared" si="108"/>
        <v>0</v>
      </c>
      <c r="J314" s="309">
        <f t="shared" si="108"/>
        <v>0</v>
      </c>
      <c r="K314" s="309">
        <f t="shared" si="108"/>
        <v>0</v>
      </c>
      <c r="L314" s="309">
        <f t="shared" si="108"/>
        <v>0</v>
      </c>
      <c r="M314" s="310">
        <f t="shared" si="108"/>
        <v>0</v>
      </c>
    </row>
    <row r="315" spans="1:13" s="29" customFormat="1" ht="18" customHeight="1" thickBot="1">
      <c r="A315" s="326"/>
      <c r="B315" s="327" t="s">
        <v>491</v>
      </c>
      <c r="C315" s="328"/>
      <c r="D315" s="62" t="s">
        <v>492</v>
      </c>
      <c r="E315" s="329">
        <f>SUM(G315:J315)</f>
        <v>0</v>
      </c>
      <c r="F315" s="128"/>
      <c r="G315" s="128"/>
      <c r="H315" s="128"/>
      <c r="I315" s="128"/>
      <c r="J315" s="128"/>
      <c r="K315" s="128"/>
      <c r="L315" s="128"/>
      <c r="M315" s="129"/>
    </row>
    <row r="316" spans="1:13" ht="14.25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</row>
    <row r="317" spans="1:13" ht="14.25">
      <c r="A317" s="330" t="s">
        <v>304</v>
      </c>
      <c r="B317" s="330"/>
      <c r="C317" s="330"/>
      <c r="D317" s="330"/>
      <c r="E317" s="330"/>
      <c r="F317" s="330" t="s">
        <v>305</v>
      </c>
      <c r="G317" s="330"/>
      <c r="H317" s="330"/>
      <c r="I317" s="330"/>
      <c r="J317" s="330"/>
      <c r="K317" s="330"/>
      <c r="L317" s="330"/>
      <c r="M317" s="330"/>
    </row>
    <row r="318" spans="1:13" ht="14.25">
      <c r="A318" s="330"/>
      <c r="B318" s="330"/>
      <c r="C318" s="330"/>
      <c r="D318" s="330"/>
      <c r="E318" s="330"/>
      <c r="F318" s="330"/>
      <c r="G318" s="330"/>
      <c r="H318" s="330"/>
      <c r="I318" s="330"/>
      <c r="J318" s="330"/>
      <c r="K318" s="330"/>
      <c r="L318" s="330"/>
      <c r="M318" s="330"/>
    </row>
    <row r="319" spans="1:13" ht="14.25">
      <c r="A319" s="330"/>
      <c r="B319" s="330"/>
      <c r="C319" s="330"/>
      <c r="D319" s="330"/>
      <c r="E319" s="330"/>
      <c r="F319" s="330"/>
      <c r="G319" s="330"/>
      <c r="H319" s="330"/>
      <c r="I319" s="330"/>
      <c r="J319" s="330"/>
      <c r="K319" s="330"/>
      <c r="L319" s="330"/>
      <c r="M319" s="330"/>
    </row>
    <row r="320" spans="1:11" ht="14.25">
      <c r="A320" s="331"/>
      <c r="B320" s="332"/>
      <c r="C320" s="333"/>
      <c r="D320" s="334"/>
      <c r="E320" s="335"/>
      <c r="F320" s="336"/>
      <c r="G320" s="335"/>
      <c r="H320" s="335"/>
      <c r="I320" s="336"/>
      <c r="J320" s="337"/>
      <c r="K320" s="337"/>
    </row>
    <row r="321" spans="1:11" ht="14.25">
      <c r="A321" s="338"/>
      <c r="B321" s="338"/>
      <c r="C321" s="339"/>
      <c r="D321" s="340"/>
      <c r="E321" s="336"/>
      <c r="F321" s="336"/>
      <c r="G321" s="341"/>
      <c r="H321" s="336"/>
      <c r="I321" s="336"/>
      <c r="J321" s="337"/>
      <c r="K321" s="337"/>
    </row>
    <row r="322" spans="1:9" ht="14.25">
      <c r="A322" s="338"/>
      <c r="B322" s="338"/>
      <c r="C322" s="339"/>
      <c r="D322" s="342"/>
      <c r="E322" s="338"/>
      <c r="F322" s="338"/>
      <c r="G322" s="343"/>
      <c r="H322" s="338"/>
      <c r="I322" s="124"/>
    </row>
  </sheetData>
  <mergeCells count="78">
    <mergeCell ref="A318:E318"/>
    <mergeCell ref="F318:M318"/>
    <mergeCell ref="A319:E319"/>
    <mergeCell ref="F319:M319"/>
    <mergeCell ref="B313:C313"/>
    <mergeCell ref="B315:C315"/>
    <mergeCell ref="A317:E317"/>
    <mergeCell ref="F317:M317"/>
    <mergeCell ref="B286:C286"/>
    <mergeCell ref="A294:C294"/>
    <mergeCell ref="A299:C299"/>
    <mergeCell ref="B304:C304"/>
    <mergeCell ref="A270:C270"/>
    <mergeCell ref="B277:C277"/>
    <mergeCell ref="A279:C279"/>
    <mergeCell ref="A280:C280"/>
    <mergeCell ref="A229:C229"/>
    <mergeCell ref="A230:C230"/>
    <mergeCell ref="B248:C248"/>
    <mergeCell ref="B256:C256"/>
    <mergeCell ref="A217:C217"/>
    <mergeCell ref="A222:C222"/>
    <mergeCell ref="A223:C223"/>
    <mergeCell ref="B227:C227"/>
    <mergeCell ref="B204:C204"/>
    <mergeCell ref="B213:C213"/>
    <mergeCell ref="B215:C215"/>
    <mergeCell ref="A216:C216"/>
    <mergeCell ref="B186:C186"/>
    <mergeCell ref="A194:C194"/>
    <mergeCell ref="A195:C195"/>
    <mergeCell ref="A199:C199"/>
    <mergeCell ref="A170:C170"/>
    <mergeCell ref="B177:C177"/>
    <mergeCell ref="A179:C179"/>
    <mergeCell ref="A180:C180"/>
    <mergeCell ref="A129:C129"/>
    <mergeCell ref="A130:C130"/>
    <mergeCell ref="B148:C148"/>
    <mergeCell ref="B156:C156"/>
    <mergeCell ref="A116:C116"/>
    <mergeCell ref="A122:C122"/>
    <mergeCell ref="A123:C123"/>
    <mergeCell ref="B127:C127"/>
    <mergeCell ref="B111:C111"/>
    <mergeCell ref="B113:C113"/>
    <mergeCell ref="B114:C114"/>
    <mergeCell ref="A115:C115"/>
    <mergeCell ref="A92:C92"/>
    <mergeCell ref="A96:C96"/>
    <mergeCell ref="B101:C101"/>
    <mergeCell ref="B110:C110"/>
    <mergeCell ref="A76:C76"/>
    <mergeCell ref="A77:C77"/>
    <mergeCell ref="B83:C83"/>
    <mergeCell ref="A91:C91"/>
    <mergeCell ref="B45:C45"/>
    <mergeCell ref="B53:C53"/>
    <mergeCell ref="A67:C67"/>
    <mergeCell ref="B74:C74"/>
    <mergeCell ref="A20:C20"/>
    <mergeCell ref="B24:C24"/>
    <mergeCell ref="A26:C26"/>
    <mergeCell ref="A27:C27"/>
    <mergeCell ref="M10:M11"/>
    <mergeCell ref="A12:C12"/>
    <mergeCell ref="A13:C13"/>
    <mergeCell ref="A19:C19"/>
    <mergeCell ref="A5:M5"/>
    <mergeCell ref="A6:M6"/>
    <mergeCell ref="A9:C11"/>
    <mergeCell ref="D9:D11"/>
    <mergeCell ref="E9:J9"/>
    <mergeCell ref="K9:M9"/>
    <mergeCell ref="E10:F10"/>
    <mergeCell ref="G10:J10"/>
    <mergeCell ref="K10:K11"/>
    <mergeCell ref="L10:L1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8"/>
  <sheetViews>
    <sheetView workbookViewId="0" topLeftCell="A1">
      <selection activeCell="A1" sqref="A1"/>
    </sheetView>
  </sheetViews>
  <sheetFormatPr defaultColWidth="9.140625" defaultRowHeight="12.75"/>
  <cols>
    <col min="1" max="1" width="5.140625" style="348" customWidth="1"/>
    <col min="2" max="2" width="60.421875" style="521" customWidth="1"/>
    <col min="3" max="3" width="10.00390625" style="348" customWidth="1"/>
    <col min="4" max="4" width="11.140625" style="348" customWidth="1"/>
    <col min="5" max="5" width="14.140625" style="348" customWidth="1"/>
    <col min="6" max="6" width="11.28125" style="348" customWidth="1"/>
    <col min="7" max="7" width="10.8515625" style="348" customWidth="1"/>
    <col min="8" max="8" width="11.00390625" style="348" customWidth="1"/>
    <col min="9" max="9" width="11.421875" style="348" customWidth="1"/>
    <col min="10" max="10" width="10.8515625" style="348" customWidth="1"/>
    <col min="11" max="11" width="10.7109375" style="348" customWidth="1"/>
    <col min="12" max="12" width="11.00390625" style="348" customWidth="1"/>
    <col min="13" max="16384" width="9.140625" style="348" customWidth="1"/>
  </cols>
  <sheetData>
    <row r="1" spans="1:12" ht="14.25">
      <c r="A1" s="344"/>
      <c r="B1" s="345" t="s">
        <v>303</v>
      </c>
      <c r="C1" s="345"/>
      <c r="D1" s="346"/>
      <c r="E1" s="345"/>
      <c r="F1" s="346"/>
      <c r="G1" s="346"/>
      <c r="H1" s="347"/>
      <c r="I1" s="347"/>
      <c r="J1" s="131" t="s">
        <v>307</v>
      </c>
      <c r="K1" s="347"/>
      <c r="L1" s="347"/>
    </row>
    <row r="2" spans="1:12" ht="12.75" customHeight="1">
      <c r="A2" s="344"/>
      <c r="B2" s="130" t="s">
        <v>306</v>
      </c>
      <c r="C2" s="345"/>
      <c r="D2" s="346"/>
      <c r="E2" s="345"/>
      <c r="F2" s="346"/>
      <c r="G2" s="346"/>
      <c r="H2" s="346"/>
      <c r="I2" s="346"/>
      <c r="J2" s="131" t="s">
        <v>308</v>
      </c>
      <c r="K2" s="347"/>
      <c r="L2" s="347"/>
    </row>
    <row r="3" spans="1:12" ht="13.5" customHeight="1">
      <c r="A3" s="344"/>
      <c r="B3" s="130"/>
      <c r="C3" s="345"/>
      <c r="D3" s="346"/>
      <c r="E3" s="345"/>
      <c r="F3" s="346"/>
      <c r="G3" s="346"/>
      <c r="H3" s="347"/>
      <c r="I3" s="347"/>
      <c r="J3" s="344"/>
      <c r="K3" s="347"/>
      <c r="L3" s="347"/>
    </row>
    <row r="4" spans="1:12" ht="13.5" customHeight="1">
      <c r="A4" s="344"/>
      <c r="B4" s="345" t="s">
        <v>500</v>
      </c>
      <c r="C4" s="345"/>
      <c r="D4" s="345"/>
      <c r="E4" s="345"/>
      <c r="F4" s="345"/>
      <c r="G4" s="345"/>
      <c r="H4" s="344"/>
      <c r="I4" s="344"/>
      <c r="J4" s="344"/>
      <c r="K4" s="344"/>
      <c r="L4" s="344"/>
    </row>
    <row r="5" spans="1:13" ht="18">
      <c r="A5" s="349" t="s">
        <v>501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50"/>
    </row>
    <row r="6" spans="1:12" ht="18">
      <c r="A6" s="349" t="s">
        <v>502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</row>
    <row r="7" spans="1:12" ht="12.75">
      <c r="A7" s="344"/>
      <c r="B7" s="351"/>
      <c r="C7" s="351"/>
      <c r="D7" s="351"/>
      <c r="E7" s="351"/>
      <c r="F7" s="351"/>
      <c r="G7" s="351"/>
      <c r="H7" s="351"/>
      <c r="I7" s="351"/>
      <c r="J7" s="344"/>
      <c r="K7" s="344"/>
      <c r="L7" s="344"/>
    </row>
    <row r="8" spans="1:13" ht="13.5" thickBot="1">
      <c r="A8" s="344"/>
      <c r="B8" s="352"/>
      <c r="C8" s="352"/>
      <c r="D8" s="352"/>
      <c r="E8" s="352"/>
      <c r="F8" s="352"/>
      <c r="G8" s="352"/>
      <c r="H8" s="353"/>
      <c r="I8" s="353"/>
      <c r="J8" s="354" t="s">
        <v>503</v>
      </c>
      <c r="K8" s="354"/>
      <c r="L8" s="354"/>
      <c r="M8" s="350"/>
    </row>
    <row r="9" spans="1:12" ht="18.75" customHeight="1">
      <c r="A9" s="197" t="s">
        <v>42</v>
      </c>
      <c r="B9" s="355"/>
      <c r="C9" s="200" t="s">
        <v>43</v>
      </c>
      <c r="D9" s="201" t="s">
        <v>44</v>
      </c>
      <c r="E9" s="201"/>
      <c r="F9" s="147"/>
      <c r="G9" s="147"/>
      <c r="H9" s="147"/>
      <c r="I9" s="147"/>
      <c r="J9" s="148" t="s">
        <v>45</v>
      </c>
      <c r="K9" s="148"/>
      <c r="L9" s="149"/>
    </row>
    <row r="10" spans="1:12" ht="20.25" customHeight="1">
      <c r="A10" s="356"/>
      <c r="B10" s="357"/>
      <c r="C10" s="205"/>
      <c r="D10" s="206" t="s">
        <v>46</v>
      </c>
      <c r="E10" s="206"/>
      <c r="F10" s="150" t="s">
        <v>47</v>
      </c>
      <c r="G10" s="150"/>
      <c r="H10" s="150"/>
      <c r="I10" s="207"/>
      <c r="J10" s="151">
        <v>2015</v>
      </c>
      <c r="K10" s="151">
        <v>2016</v>
      </c>
      <c r="L10" s="153">
        <v>2017</v>
      </c>
    </row>
    <row r="11" spans="1:12" ht="42.75" customHeight="1" thickBot="1">
      <c r="A11" s="358"/>
      <c r="B11" s="359"/>
      <c r="C11" s="211"/>
      <c r="D11" s="10" t="s">
        <v>48</v>
      </c>
      <c r="E11" s="212" t="s">
        <v>310</v>
      </c>
      <c r="F11" s="11" t="s">
        <v>49</v>
      </c>
      <c r="G11" s="11" t="s">
        <v>50</v>
      </c>
      <c r="H11" s="11" t="s">
        <v>51</v>
      </c>
      <c r="I11" s="213" t="s">
        <v>52</v>
      </c>
      <c r="J11" s="152"/>
      <c r="K11" s="152"/>
      <c r="L11" s="154"/>
    </row>
    <row r="12" spans="1:12" ht="41.25" customHeight="1">
      <c r="A12" s="360" t="s">
        <v>504</v>
      </c>
      <c r="B12" s="361"/>
      <c r="C12" s="362"/>
      <c r="D12" s="363">
        <f>D13+D183</f>
        <v>27559.23</v>
      </c>
      <c r="E12" s="363">
        <f aca="true" t="shared" si="0" ref="E12:L12">E13+E183</f>
        <v>0</v>
      </c>
      <c r="F12" s="363">
        <f t="shared" si="0"/>
        <v>6776</v>
      </c>
      <c r="G12" s="363">
        <f t="shared" si="0"/>
        <v>6718.23</v>
      </c>
      <c r="H12" s="363">
        <f t="shared" si="0"/>
        <v>6593</v>
      </c>
      <c r="I12" s="363">
        <f t="shared" si="0"/>
        <v>7472</v>
      </c>
      <c r="J12" s="363">
        <f t="shared" si="0"/>
        <v>29014.42</v>
      </c>
      <c r="K12" s="363">
        <f t="shared" si="0"/>
        <v>29283.760000000002</v>
      </c>
      <c r="L12" s="364">
        <f t="shared" si="0"/>
        <v>29761.06</v>
      </c>
    </row>
    <row r="13" spans="1:12" ht="20.25" customHeight="1">
      <c r="A13" s="365" t="s">
        <v>505</v>
      </c>
      <c r="B13" s="366"/>
      <c r="C13" s="367"/>
      <c r="D13" s="368">
        <f>D15+D46+D102+D116+D120+D122+D135+D142+D148+D161+D175</f>
        <v>25506</v>
      </c>
      <c r="E13" s="368">
        <f aca="true" t="shared" si="1" ref="E13:L13">E15+E46+E102+E116+E120+E122+E135+E142+E148+E161+E175</f>
        <v>0</v>
      </c>
      <c r="F13" s="368">
        <f t="shared" si="1"/>
        <v>6424</v>
      </c>
      <c r="G13" s="368">
        <f t="shared" si="1"/>
        <v>6258</v>
      </c>
      <c r="H13" s="368">
        <f t="shared" si="1"/>
        <v>5972</v>
      </c>
      <c r="I13" s="368">
        <f t="shared" si="1"/>
        <v>6852</v>
      </c>
      <c r="J13" s="368">
        <f t="shared" si="1"/>
        <v>24840</v>
      </c>
      <c r="K13" s="368">
        <f t="shared" si="1"/>
        <v>25530</v>
      </c>
      <c r="L13" s="369">
        <f t="shared" si="1"/>
        <v>26380</v>
      </c>
    </row>
    <row r="14" spans="1:12" ht="35.25" customHeight="1">
      <c r="A14" s="370" t="s">
        <v>506</v>
      </c>
      <c r="B14" s="371"/>
      <c r="C14" s="372" t="s">
        <v>507</v>
      </c>
      <c r="D14" s="373">
        <f>D15+D46+D102+D116+D120+D122+D135+D142+D148+D184+D189+D200</f>
        <v>25506</v>
      </c>
      <c r="E14" s="373">
        <f aca="true" t="shared" si="2" ref="E14:L14">E15+E46+E102+E116+E120+E122+E135+E142+E148+E184+E189+E200</f>
        <v>0</v>
      </c>
      <c r="F14" s="373">
        <f t="shared" si="2"/>
        <v>6424</v>
      </c>
      <c r="G14" s="373">
        <f t="shared" si="2"/>
        <v>6258</v>
      </c>
      <c r="H14" s="373">
        <f t="shared" si="2"/>
        <v>5972</v>
      </c>
      <c r="I14" s="373">
        <f t="shared" si="2"/>
        <v>6852</v>
      </c>
      <c r="J14" s="373">
        <f t="shared" si="2"/>
        <v>24840</v>
      </c>
      <c r="K14" s="373">
        <f t="shared" si="2"/>
        <v>25530</v>
      </c>
      <c r="L14" s="374">
        <f t="shared" si="2"/>
        <v>26380</v>
      </c>
    </row>
    <row r="15" spans="1:12" s="379" customFormat="1" ht="33.75" customHeight="1">
      <c r="A15" s="375" t="s">
        <v>508</v>
      </c>
      <c r="B15" s="157"/>
      <c r="C15" s="376" t="s">
        <v>509</v>
      </c>
      <c r="D15" s="377">
        <f>D16+D32+D39</f>
        <v>18280</v>
      </c>
      <c r="E15" s="377">
        <f aca="true" t="shared" si="3" ref="E15:L15">E16+E32+E39</f>
        <v>0</v>
      </c>
      <c r="F15" s="377">
        <f t="shared" si="3"/>
        <v>4632</v>
      </c>
      <c r="G15" s="377">
        <f t="shared" si="3"/>
        <v>4713</v>
      </c>
      <c r="H15" s="377">
        <f t="shared" si="3"/>
        <v>4672</v>
      </c>
      <c r="I15" s="377">
        <f t="shared" si="3"/>
        <v>4263</v>
      </c>
      <c r="J15" s="377">
        <f t="shared" si="3"/>
        <v>18513</v>
      </c>
      <c r="K15" s="377">
        <f t="shared" si="3"/>
        <v>19067</v>
      </c>
      <c r="L15" s="378">
        <f t="shared" si="3"/>
        <v>19687</v>
      </c>
    </row>
    <row r="16" spans="1:12" ht="29.25" customHeight="1">
      <c r="A16" s="380" t="s">
        <v>510</v>
      </c>
      <c r="B16" s="157"/>
      <c r="C16" s="376" t="s">
        <v>511</v>
      </c>
      <c r="D16" s="381">
        <f>SUM(D17:D31)</f>
        <v>13715</v>
      </c>
      <c r="E16" s="381">
        <f aca="true" t="shared" si="4" ref="E16:L16">SUM(E17:E31)</f>
        <v>0</v>
      </c>
      <c r="F16" s="381">
        <f t="shared" si="4"/>
        <v>3440</v>
      </c>
      <c r="G16" s="381">
        <f t="shared" si="4"/>
        <v>3510</v>
      </c>
      <c r="H16" s="381">
        <f t="shared" si="4"/>
        <v>3500</v>
      </c>
      <c r="I16" s="381">
        <f t="shared" si="4"/>
        <v>3265</v>
      </c>
      <c r="J16" s="381">
        <f t="shared" si="4"/>
        <v>13696</v>
      </c>
      <c r="K16" s="381">
        <f t="shared" si="4"/>
        <v>14107</v>
      </c>
      <c r="L16" s="382">
        <f t="shared" si="4"/>
        <v>14563</v>
      </c>
    </row>
    <row r="17" spans="1:12" ht="15" customHeight="1">
      <c r="A17" s="383"/>
      <c r="B17" s="384" t="s">
        <v>512</v>
      </c>
      <c r="C17" s="385" t="s">
        <v>513</v>
      </c>
      <c r="D17" s="386">
        <f>SUM(F17:I17)</f>
        <v>9002</v>
      </c>
      <c r="E17" s="387"/>
      <c r="F17" s="388">
        <v>2325</v>
      </c>
      <c r="G17" s="388">
        <v>2355</v>
      </c>
      <c r="H17" s="388">
        <v>2365</v>
      </c>
      <c r="I17" s="389">
        <f>2078-57-64</f>
        <v>1957</v>
      </c>
      <c r="J17" s="387">
        <v>9342</v>
      </c>
      <c r="K17" s="387">
        <v>9622</v>
      </c>
      <c r="L17" s="390">
        <v>9940</v>
      </c>
    </row>
    <row r="18" spans="1:12" s="394" customFormat="1" ht="15" customHeight="1">
      <c r="A18" s="391"/>
      <c r="B18" s="384" t="s">
        <v>514</v>
      </c>
      <c r="C18" s="385" t="s">
        <v>515</v>
      </c>
      <c r="D18" s="386">
        <f aca="true" t="shared" si="5" ref="D18:D31">SUM(F18:I18)</f>
        <v>0</v>
      </c>
      <c r="E18" s="392"/>
      <c r="F18" s="392"/>
      <c r="G18" s="392"/>
      <c r="H18" s="392"/>
      <c r="I18" s="392"/>
      <c r="J18" s="392"/>
      <c r="K18" s="392"/>
      <c r="L18" s="393"/>
    </row>
    <row r="19" spans="1:12" s="394" customFormat="1" ht="15" customHeight="1">
      <c r="A19" s="391"/>
      <c r="B19" s="384" t="s">
        <v>516</v>
      </c>
      <c r="C19" s="385" t="s">
        <v>517</v>
      </c>
      <c r="D19" s="386">
        <f t="shared" si="5"/>
        <v>0</v>
      </c>
      <c r="E19" s="392"/>
      <c r="F19" s="392"/>
      <c r="G19" s="392"/>
      <c r="H19" s="392"/>
      <c r="I19" s="392"/>
      <c r="J19" s="392"/>
      <c r="K19" s="392"/>
      <c r="L19" s="393"/>
    </row>
    <row r="20" spans="1:12" ht="15" customHeight="1">
      <c r="A20" s="383"/>
      <c r="B20" s="384" t="s">
        <v>518</v>
      </c>
      <c r="C20" s="385" t="s">
        <v>519</v>
      </c>
      <c r="D20" s="386">
        <f t="shared" si="5"/>
        <v>3455</v>
      </c>
      <c r="E20" s="387"/>
      <c r="F20" s="395">
        <f>835-10-25</f>
        <v>800</v>
      </c>
      <c r="G20" s="395">
        <v>835</v>
      </c>
      <c r="H20" s="395">
        <f>835-20</f>
        <v>815</v>
      </c>
      <c r="I20" s="396">
        <f>835-344+15+10+20+25+422+22</f>
        <v>1005</v>
      </c>
      <c r="J20" s="387">
        <v>3083</v>
      </c>
      <c r="K20" s="387">
        <v>3176</v>
      </c>
      <c r="L20" s="390">
        <v>3281</v>
      </c>
    </row>
    <row r="21" spans="1:12" ht="15" customHeight="1">
      <c r="A21" s="383"/>
      <c r="B21" s="384" t="s">
        <v>520</v>
      </c>
      <c r="C21" s="385" t="s">
        <v>521</v>
      </c>
      <c r="D21" s="386">
        <f t="shared" si="5"/>
        <v>842</v>
      </c>
      <c r="E21" s="387"/>
      <c r="F21" s="395">
        <v>215</v>
      </c>
      <c r="G21" s="395">
        <v>215</v>
      </c>
      <c r="H21" s="395">
        <v>215</v>
      </c>
      <c r="I21" s="387">
        <f>200-17+14</f>
        <v>197</v>
      </c>
      <c r="J21" s="387">
        <v>865</v>
      </c>
      <c r="K21" s="387">
        <v>891</v>
      </c>
      <c r="L21" s="390">
        <v>921</v>
      </c>
    </row>
    <row r="22" spans="1:12" ht="15" customHeight="1">
      <c r="A22" s="383"/>
      <c r="B22" s="384" t="s">
        <v>522</v>
      </c>
      <c r="C22" s="385" t="s">
        <v>523</v>
      </c>
      <c r="D22" s="386">
        <f t="shared" si="5"/>
        <v>0</v>
      </c>
      <c r="E22" s="387"/>
      <c r="F22" s="387"/>
      <c r="G22" s="387"/>
      <c r="H22" s="387"/>
      <c r="I22" s="387"/>
      <c r="J22" s="387"/>
      <c r="K22" s="387"/>
      <c r="L22" s="390"/>
    </row>
    <row r="23" spans="1:12" ht="15" customHeight="1">
      <c r="A23" s="383"/>
      <c r="B23" s="384" t="s">
        <v>524</v>
      </c>
      <c r="C23" s="385" t="s">
        <v>525</v>
      </c>
      <c r="D23" s="386">
        <f t="shared" si="5"/>
        <v>0</v>
      </c>
      <c r="E23" s="387"/>
      <c r="F23" s="387"/>
      <c r="G23" s="387"/>
      <c r="H23" s="387"/>
      <c r="I23" s="387"/>
      <c r="J23" s="387"/>
      <c r="K23" s="387"/>
      <c r="L23" s="390"/>
    </row>
    <row r="24" spans="1:12" ht="15" customHeight="1">
      <c r="A24" s="383"/>
      <c r="B24" s="384" t="s">
        <v>526</v>
      </c>
      <c r="C24" s="385" t="s">
        <v>527</v>
      </c>
      <c r="D24" s="386">
        <f t="shared" si="5"/>
        <v>0</v>
      </c>
      <c r="E24" s="387"/>
      <c r="F24" s="387"/>
      <c r="G24" s="387"/>
      <c r="H24" s="387"/>
      <c r="I24" s="387"/>
      <c r="J24" s="387"/>
      <c r="K24" s="387"/>
      <c r="L24" s="390"/>
    </row>
    <row r="25" spans="1:12" ht="15" customHeight="1">
      <c r="A25" s="383"/>
      <c r="B25" s="384" t="s">
        <v>528</v>
      </c>
      <c r="C25" s="385" t="s">
        <v>529</v>
      </c>
      <c r="D25" s="386">
        <f t="shared" si="5"/>
        <v>269</v>
      </c>
      <c r="E25" s="387"/>
      <c r="F25" s="388">
        <v>72</v>
      </c>
      <c r="G25" s="388">
        <v>72</v>
      </c>
      <c r="H25" s="388">
        <v>72</v>
      </c>
      <c r="I25" s="387">
        <f>72-19</f>
        <v>53</v>
      </c>
      <c r="J25" s="387">
        <v>295</v>
      </c>
      <c r="K25" s="387">
        <v>304</v>
      </c>
      <c r="L25" s="390">
        <v>313</v>
      </c>
    </row>
    <row r="26" spans="1:12" ht="15" customHeight="1">
      <c r="A26" s="383"/>
      <c r="B26" s="384" t="s">
        <v>530</v>
      </c>
      <c r="C26" s="385" t="s">
        <v>531</v>
      </c>
      <c r="D26" s="386">
        <f t="shared" si="5"/>
        <v>0</v>
      </c>
      <c r="E26" s="387"/>
      <c r="F26" s="387"/>
      <c r="G26" s="387"/>
      <c r="H26" s="387"/>
      <c r="I26" s="387"/>
      <c r="J26" s="387"/>
      <c r="K26" s="387"/>
      <c r="L26" s="390"/>
    </row>
    <row r="27" spans="1:12" ht="15" customHeight="1">
      <c r="A27" s="397"/>
      <c r="B27" s="398" t="s">
        <v>532</v>
      </c>
      <c r="C27" s="385" t="s">
        <v>533</v>
      </c>
      <c r="D27" s="386">
        <f t="shared" si="5"/>
        <v>4</v>
      </c>
      <c r="E27" s="387"/>
      <c r="F27" s="388">
        <v>3</v>
      </c>
      <c r="G27" s="388">
        <v>3</v>
      </c>
      <c r="H27" s="388">
        <v>3</v>
      </c>
      <c r="I27" s="387">
        <f>-4-1</f>
        <v>-5</v>
      </c>
      <c r="J27" s="387">
        <v>9</v>
      </c>
      <c r="K27" s="387">
        <v>9</v>
      </c>
      <c r="L27" s="390"/>
    </row>
    <row r="28" spans="1:12" ht="15" customHeight="1">
      <c r="A28" s="397"/>
      <c r="B28" s="398" t="s">
        <v>534</v>
      </c>
      <c r="C28" s="385" t="s">
        <v>535</v>
      </c>
      <c r="D28" s="386">
        <f t="shared" si="5"/>
        <v>0</v>
      </c>
      <c r="E28" s="387"/>
      <c r="F28" s="387"/>
      <c r="G28" s="387"/>
      <c r="H28" s="387"/>
      <c r="I28" s="387"/>
      <c r="J28" s="387"/>
      <c r="K28" s="387"/>
      <c r="L28" s="390"/>
    </row>
    <row r="29" spans="1:12" ht="15" customHeight="1">
      <c r="A29" s="397"/>
      <c r="B29" s="398" t="s">
        <v>536</v>
      </c>
      <c r="C29" s="385" t="s">
        <v>537</v>
      </c>
      <c r="D29" s="386">
        <f t="shared" si="5"/>
        <v>0</v>
      </c>
      <c r="E29" s="387"/>
      <c r="F29" s="387"/>
      <c r="G29" s="387"/>
      <c r="H29" s="387"/>
      <c r="I29" s="387"/>
      <c r="J29" s="387"/>
      <c r="K29" s="387"/>
      <c r="L29" s="390"/>
    </row>
    <row r="30" spans="1:12" ht="15" customHeight="1">
      <c r="A30" s="397"/>
      <c r="B30" s="398" t="s">
        <v>538</v>
      </c>
      <c r="C30" s="385" t="s">
        <v>539</v>
      </c>
      <c r="D30" s="386">
        <f t="shared" si="5"/>
        <v>0</v>
      </c>
      <c r="E30" s="387"/>
      <c r="F30" s="387"/>
      <c r="G30" s="387"/>
      <c r="H30" s="387"/>
      <c r="I30" s="387"/>
      <c r="J30" s="387"/>
      <c r="K30" s="387"/>
      <c r="L30" s="390"/>
    </row>
    <row r="31" spans="1:12" ht="15" customHeight="1">
      <c r="A31" s="397"/>
      <c r="B31" s="384" t="s">
        <v>540</v>
      </c>
      <c r="C31" s="385" t="s">
        <v>541</v>
      </c>
      <c r="D31" s="386">
        <f t="shared" si="5"/>
        <v>143</v>
      </c>
      <c r="E31" s="387"/>
      <c r="F31" s="388">
        <f>30-5</f>
        <v>25</v>
      </c>
      <c r="G31" s="388">
        <v>30</v>
      </c>
      <c r="H31" s="388">
        <v>30</v>
      </c>
      <c r="I31" s="389">
        <f>10+5+30+13</f>
        <v>58</v>
      </c>
      <c r="J31" s="387">
        <v>102</v>
      </c>
      <c r="K31" s="387">
        <v>105</v>
      </c>
      <c r="L31" s="390">
        <v>108</v>
      </c>
    </row>
    <row r="32" spans="1:12" ht="17.25" customHeight="1">
      <c r="A32" s="397" t="s">
        <v>542</v>
      </c>
      <c r="B32" s="384"/>
      <c r="C32" s="376" t="s">
        <v>543</v>
      </c>
      <c r="D32" s="381">
        <f>SUM(D33:D38)</f>
        <v>861</v>
      </c>
      <c r="E32" s="381">
        <f aca="true" t="shared" si="6" ref="E32:L32">SUM(E33:E38)</f>
        <v>0</v>
      </c>
      <c r="F32" s="381">
        <f t="shared" si="6"/>
        <v>233</v>
      </c>
      <c r="G32" s="381">
        <f t="shared" si="6"/>
        <v>233</v>
      </c>
      <c r="H32" s="381">
        <f t="shared" si="6"/>
        <v>212</v>
      </c>
      <c r="I32" s="381">
        <f t="shared" si="6"/>
        <v>183</v>
      </c>
      <c r="J32" s="381">
        <f t="shared" si="6"/>
        <v>926</v>
      </c>
      <c r="K32" s="381">
        <f t="shared" si="6"/>
        <v>953</v>
      </c>
      <c r="L32" s="382">
        <f t="shared" si="6"/>
        <v>985</v>
      </c>
    </row>
    <row r="33" spans="1:12" ht="15" customHeight="1">
      <c r="A33" s="397"/>
      <c r="B33" s="384" t="s">
        <v>544</v>
      </c>
      <c r="C33" s="385" t="s">
        <v>545</v>
      </c>
      <c r="D33" s="386">
        <f aca="true" t="shared" si="7" ref="D33:D38">SUM(F33:I33)</f>
        <v>861</v>
      </c>
      <c r="E33" s="387"/>
      <c r="F33" s="388">
        <f>243-10</f>
        <v>233</v>
      </c>
      <c r="G33" s="388">
        <f>243-10</f>
        <v>233</v>
      </c>
      <c r="H33" s="388">
        <f>182+50-20</f>
        <v>212</v>
      </c>
      <c r="I33" s="389">
        <f>236-50+10+20+10-46+3</f>
        <v>183</v>
      </c>
      <c r="J33" s="387">
        <v>926</v>
      </c>
      <c r="K33" s="387">
        <v>953</v>
      </c>
      <c r="L33" s="390">
        <v>985</v>
      </c>
    </row>
    <row r="34" spans="1:12" ht="15" customHeight="1">
      <c r="A34" s="397"/>
      <c r="B34" s="384" t="s">
        <v>546</v>
      </c>
      <c r="C34" s="385" t="s">
        <v>547</v>
      </c>
      <c r="D34" s="386">
        <f t="shared" si="7"/>
        <v>0</v>
      </c>
      <c r="E34" s="387"/>
      <c r="F34" s="387"/>
      <c r="G34" s="387"/>
      <c r="H34" s="387"/>
      <c r="I34" s="387"/>
      <c r="J34" s="387"/>
      <c r="K34" s="387"/>
      <c r="L34" s="390"/>
    </row>
    <row r="35" spans="1:12" ht="15" customHeight="1">
      <c r="A35" s="397"/>
      <c r="B35" s="384" t="s">
        <v>548</v>
      </c>
      <c r="C35" s="385" t="s">
        <v>549</v>
      </c>
      <c r="D35" s="386">
        <f t="shared" si="7"/>
        <v>0</v>
      </c>
      <c r="E35" s="387"/>
      <c r="F35" s="387"/>
      <c r="G35" s="387"/>
      <c r="H35" s="387"/>
      <c r="I35" s="387"/>
      <c r="J35" s="387"/>
      <c r="K35" s="387"/>
      <c r="L35" s="390"/>
    </row>
    <row r="36" spans="1:12" ht="15" customHeight="1">
      <c r="A36" s="397"/>
      <c r="B36" s="384" t="s">
        <v>550</v>
      </c>
      <c r="C36" s="385" t="s">
        <v>551</v>
      </c>
      <c r="D36" s="386">
        <f t="shared" si="7"/>
        <v>0</v>
      </c>
      <c r="E36" s="387"/>
      <c r="F36" s="387"/>
      <c r="G36" s="387"/>
      <c r="H36" s="387"/>
      <c r="I36" s="387"/>
      <c r="J36" s="387"/>
      <c r="K36" s="387"/>
      <c r="L36" s="390"/>
    </row>
    <row r="37" spans="1:12" ht="15" customHeight="1">
      <c r="A37" s="397"/>
      <c r="B37" s="398" t="s">
        <v>552</v>
      </c>
      <c r="C37" s="385" t="s">
        <v>553</v>
      </c>
      <c r="D37" s="386">
        <f t="shared" si="7"/>
        <v>0</v>
      </c>
      <c r="E37" s="387"/>
      <c r="F37" s="387"/>
      <c r="G37" s="387"/>
      <c r="H37" s="387"/>
      <c r="I37" s="387"/>
      <c r="J37" s="387"/>
      <c r="K37" s="387"/>
      <c r="L37" s="390"/>
    </row>
    <row r="38" spans="1:12" ht="15" customHeight="1">
      <c r="A38" s="383"/>
      <c r="B38" s="384" t="s">
        <v>554</v>
      </c>
      <c r="C38" s="385" t="s">
        <v>555</v>
      </c>
      <c r="D38" s="386">
        <f t="shared" si="7"/>
        <v>0</v>
      </c>
      <c r="E38" s="387"/>
      <c r="F38" s="387"/>
      <c r="G38" s="387"/>
      <c r="H38" s="387"/>
      <c r="I38" s="387"/>
      <c r="J38" s="387"/>
      <c r="K38" s="387"/>
      <c r="L38" s="390"/>
    </row>
    <row r="39" spans="1:12" ht="16.5" customHeight="1">
      <c r="A39" s="399" t="s">
        <v>556</v>
      </c>
      <c r="B39" s="398"/>
      <c r="C39" s="376" t="s">
        <v>557</v>
      </c>
      <c r="D39" s="381">
        <f>SUM(D40:D45)</f>
        <v>3704</v>
      </c>
      <c r="E39" s="381">
        <f aca="true" t="shared" si="8" ref="E39:L39">SUM(E40:E45)</f>
        <v>0</v>
      </c>
      <c r="F39" s="381">
        <f t="shared" si="8"/>
        <v>959</v>
      </c>
      <c r="G39" s="381">
        <f t="shared" si="8"/>
        <v>970</v>
      </c>
      <c r="H39" s="381">
        <f t="shared" si="8"/>
        <v>960</v>
      </c>
      <c r="I39" s="381">
        <f t="shared" si="8"/>
        <v>815</v>
      </c>
      <c r="J39" s="381">
        <f t="shared" si="8"/>
        <v>3891</v>
      </c>
      <c r="K39" s="381">
        <f t="shared" si="8"/>
        <v>4007</v>
      </c>
      <c r="L39" s="382">
        <f t="shared" si="8"/>
        <v>4139</v>
      </c>
    </row>
    <row r="40" spans="1:12" ht="15" customHeight="1">
      <c r="A40" s="397"/>
      <c r="B40" s="400" t="s">
        <v>558</v>
      </c>
      <c r="C40" s="385" t="s">
        <v>559</v>
      </c>
      <c r="D40" s="386">
        <f aca="true" t="shared" si="9" ref="D40:D45">SUM(F40:I40)</f>
        <v>2742</v>
      </c>
      <c r="E40" s="387"/>
      <c r="F40" s="388">
        <f>730-9</f>
        <v>721</v>
      </c>
      <c r="G40" s="388">
        <v>730</v>
      </c>
      <c r="H40" s="388">
        <v>730</v>
      </c>
      <c r="I40" s="389">
        <f>679-121+3</f>
        <v>561</v>
      </c>
      <c r="J40" s="387">
        <v>2929</v>
      </c>
      <c r="K40" s="387">
        <v>3016</v>
      </c>
      <c r="L40" s="390">
        <v>3116</v>
      </c>
    </row>
    <row r="41" spans="1:12" ht="15" customHeight="1">
      <c r="A41" s="399"/>
      <c r="B41" s="398" t="s">
        <v>560</v>
      </c>
      <c r="C41" s="385" t="s">
        <v>561</v>
      </c>
      <c r="D41" s="386">
        <f t="shared" si="9"/>
        <v>69</v>
      </c>
      <c r="E41" s="387"/>
      <c r="F41" s="388">
        <v>18</v>
      </c>
      <c r="G41" s="388">
        <v>18</v>
      </c>
      <c r="H41" s="388">
        <v>18</v>
      </c>
      <c r="I41" s="389">
        <f>18-3</f>
        <v>15</v>
      </c>
      <c r="J41" s="387">
        <v>74</v>
      </c>
      <c r="K41" s="387">
        <v>76</v>
      </c>
      <c r="L41" s="390">
        <v>78</v>
      </c>
    </row>
    <row r="42" spans="1:12" ht="15" customHeight="1">
      <c r="A42" s="399"/>
      <c r="B42" s="398" t="s">
        <v>562</v>
      </c>
      <c r="C42" s="385" t="s">
        <v>563</v>
      </c>
      <c r="D42" s="386">
        <f t="shared" si="9"/>
        <v>713</v>
      </c>
      <c r="E42" s="387"/>
      <c r="F42" s="388">
        <f>182-2</f>
        <v>180</v>
      </c>
      <c r="G42" s="388">
        <v>182</v>
      </c>
      <c r="H42" s="388">
        <v>182</v>
      </c>
      <c r="I42" s="389">
        <f>182+2-13-2</f>
        <v>169</v>
      </c>
      <c r="J42" s="387">
        <v>745</v>
      </c>
      <c r="K42" s="387">
        <v>768</v>
      </c>
      <c r="L42" s="390">
        <v>793</v>
      </c>
    </row>
    <row r="43" spans="1:12" ht="15" customHeight="1">
      <c r="A43" s="399"/>
      <c r="B43" s="401" t="s">
        <v>564</v>
      </c>
      <c r="C43" s="385" t="s">
        <v>565</v>
      </c>
      <c r="D43" s="386">
        <f t="shared" si="9"/>
        <v>39</v>
      </c>
      <c r="E43" s="387"/>
      <c r="F43" s="388">
        <v>10</v>
      </c>
      <c r="G43" s="388">
        <v>10</v>
      </c>
      <c r="H43" s="388">
        <v>10</v>
      </c>
      <c r="I43" s="389">
        <f>10-1</f>
        <v>9</v>
      </c>
      <c r="J43" s="387">
        <v>41</v>
      </c>
      <c r="K43" s="387">
        <v>42</v>
      </c>
      <c r="L43" s="390">
        <v>44</v>
      </c>
    </row>
    <row r="44" spans="1:12" ht="15" customHeight="1">
      <c r="A44" s="399"/>
      <c r="B44" s="401" t="s">
        <v>566</v>
      </c>
      <c r="C44" s="385" t="s">
        <v>567</v>
      </c>
      <c r="D44" s="386">
        <f t="shared" si="9"/>
        <v>0</v>
      </c>
      <c r="E44" s="387"/>
      <c r="F44" s="387"/>
      <c r="G44" s="387"/>
      <c r="H44" s="387"/>
      <c r="I44" s="387"/>
      <c r="J44" s="387"/>
      <c r="K44" s="387"/>
      <c r="L44" s="390"/>
    </row>
    <row r="45" spans="1:12" ht="15" customHeight="1">
      <c r="A45" s="399"/>
      <c r="B45" s="398" t="s">
        <v>568</v>
      </c>
      <c r="C45" s="385" t="s">
        <v>569</v>
      </c>
      <c r="D45" s="386">
        <f t="shared" si="9"/>
        <v>141</v>
      </c>
      <c r="E45" s="387"/>
      <c r="F45" s="388">
        <v>30</v>
      </c>
      <c r="G45" s="388">
        <v>30</v>
      </c>
      <c r="H45" s="388">
        <f>30-10</f>
        <v>20</v>
      </c>
      <c r="I45" s="389">
        <f>10+10+29+12</f>
        <v>61</v>
      </c>
      <c r="J45" s="387">
        <v>102</v>
      </c>
      <c r="K45" s="387">
        <v>105</v>
      </c>
      <c r="L45" s="390">
        <v>108</v>
      </c>
    </row>
    <row r="46" spans="1:12" s="379" customFormat="1" ht="39" customHeight="1">
      <c r="A46" s="402" t="s">
        <v>570</v>
      </c>
      <c r="B46" s="403"/>
      <c r="C46" s="404" t="s">
        <v>571</v>
      </c>
      <c r="D46" s="377">
        <f>D47+D58+D59+D62+D67+D71+SUM(D74:D88)+SUM(D91:D93)</f>
        <v>7044</v>
      </c>
      <c r="E46" s="377">
        <f aca="true" t="shared" si="10" ref="E46:L46">E47+E58+E59+E62+E67+E71+SUM(E74:E88)+SUM(E91:E93)</f>
        <v>0</v>
      </c>
      <c r="F46" s="377">
        <f t="shared" si="10"/>
        <v>1760</v>
      </c>
      <c r="G46" s="377">
        <f t="shared" si="10"/>
        <v>1495</v>
      </c>
      <c r="H46" s="377">
        <f t="shared" si="10"/>
        <v>1250</v>
      </c>
      <c r="I46" s="377">
        <f t="shared" si="10"/>
        <v>2539</v>
      </c>
      <c r="J46" s="377">
        <f t="shared" si="10"/>
        <v>6141</v>
      </c>
      <c r="K46" s="377">
        <f t="shared" si="10"/>
        <v>6272</v>
      </c>
      <c r="L46" s="378">
        <f t="shared" si="10"/>
        <v>6495</v>
      </c>
    </row>
    <row r="47" spans="1:12" ht="14.25" customHeight="1">
      <c r="A47" s="405" t="s">
        <v>572</v>
      </c>
      <c r="B47" s="384"/>
      <c r="C47" s="376" t="s">
        <v>573</v>
      </c>
      <c r="D47" s="381">
        <f>SUM(D48:D57)</f>
        <v>3363</v>
      </c>
      <c r="E47" s="381">
        <f aca="true" t="shared" si="11" ref="E47:L47">SUM(E48:E57)</f>
        <v>0</v>
      </c>
      <c r="F47" s="381">
        <f t="shared" si="11"/>
        <v>1052</v>
      </c>
      <c r="G47" s="381">
        <f t="shared" si="11"/>
        <v>691</v>
      </c>
      <c r="H47" s="381">
        <f t="shared" si="11"/>
        <v>518</v>
      </c>
      <c r="I47" s="381">
        <f t="shared" si="11"/>
        <v>1102</v>
      </c>
      <c r="J47" s="381">
        <f t="shared" si="11"/>
        <v>3167</v>
      </c>
      <c r="K47" s="381">
        <f t="shared" si="11"/>
        <v>3263</v>
      </c>
      <c r="L47" s="382">
        <f t="shared" si="11"/>
        <v>3374</v>
      </c>
    </row>
    <row r="48" spans="1:12" ht="15" customHeight="1">
      <c r="A48" s="399"/>
      <c r="B48" s="398" t="s">
        <v>574</v>
      </c>
      <c r="C48" s="385" t="s">
        <v>575</v>
      </c>
      <c r="D48" s="386">
        <f aca="true" t="shared" si="12" ref="D48:D58">SUM(F48:I48)</f>
        <v>80</v>
      </c>
      <c r="E48" s="387"/>
      <c r="F48" s="388">
        <v>20</v>
      </c>
      <c r="G48" s="388">
        <v>20</v>
      </c>
      <c r="H48" s="388">
        <v>20</v>
      </c>
      <c r="I48" s="389">
        <v>20</v>
      </c>
      <c r="J48" s="387">
        <v>82</v>
      </c>
      <c r="K48" s="387">
        <v>84</v>
      </c>
      <c r="L48" s="390">
        <v>90</v>
      </c>
    </row>
    <row r="49" spans="1:12" ht="15" customHeight="1">
      <c r="A49" s="399"/>
      <c r="B49" s="398" t="s">
        <v>576</v>
      </c>
      <c r="C49" s="385" t="s">
        <v>577</v>
      </c>
      <c r="D49" s="386">
        <f t="shared" si="12"/>
        <v>140</v>
      </c>
      <c r="E49" s="387"/>
      <c r="F49" s="388">
        <f>30+5</f>
        <v>35</v>
      </c>
      <c r="G49" s="388">
        <f>30+5</f>
        <v>35</v>
      </c>
      <c r="H49" s="388">
        <f>30+5</f>
        <v>35</v>
      </c>
      <c r="I49" s="389">
        <v>35</v>
      </c>
      <c r="J49" s="387">
        <v>143</v>
      </c>
      <c r="K49" s="387">
        <v>148</v>
      </c>
      <c r="L49" s="390">
        <v>152</v>
      </c>
    </row>
    <row r="50" spans="1:12" ht="15" customHeight="1">
      <c r="A50" s="399"/>
      <c r="B50" s="398" t="s">
        <v>578</v>
      </c>
      <c r="C50" s="385" t="s">
        <v>579</v>
      </c>
      <c r="D50" s="386">
        <f t="shared" si="12"/>
        <v>1670</v>
      </c>
      <c r="E50" s="387"/>
      <c r="F50" s="388">
        <v>688</v>
      </c>
      <c r="G50" s="388">
        <v>302</v>
      </c>
      <c r="H50" s="388">
        <v>200</v>
      </c>
      <c r="I50" s="389">
        <f>285+195</f>
        <v>480</v>
      </c>
      <c r="J50" s="387">
        <v>1510</v>
      </c>
      <c r="K50" s="387">
        <v>1556</v>
      </c>
      <c r="L50" s="390">
        <v>1610</v>
      </c>
    </row>
    <row r="51" spans="1:12" ht="15" customHeight="1">
      <c r="A51" s="399"/>
      <c r="B51" s="398" t="s">
        <v>580</v>
      </c>
      <c r="C51" s="385" t="s">
        <v>581</v>
      </c>
      <c r="D51" s="386">
        <f t="shared" si="12"/>
        <v>727</v>
      </c>
      <c r="E51" s="387"/>
      <c r="F51" s="388">
        <v>150</v>
      </c>
      <c r="G51" s="388">
        <v>170</v>
      </c>
      <c r="H51" s="388">
        <v>167</v>
      </c>
      <c r="I51" s="389">
        <f>170+70</f>
        <v>240</v>
      </c>
      <c r="J51" s="387">
        <v>673</v>
      </c>
      <c r="K51" s="387">
        <v>693</v>
      </c>
      <c r="L51" s="390">
        <v>716</v>
      </c>
    </row>
    <row r="52" spans="1:12" ht="15" customHeight="1">
      <c r="A52" s="399"/>
      <c r="B52" s="398" t="s">
        <v>582</v>
      </c>
      <c r="C52" s="385" t="s">
        <v>583</v>
      </c>
      <c r="D52" s="386">
        <f t="shared" si="12"/>
        <v>40</v>
      </c>
      <c r="E52" s="387"/>
      <c r="F52" s="388">
        <v>10</v>
      </c>
      <c r="G52" s="388">
        <v>10</v>
      </c>
      <c r="H52" s="388">
        <v>10</v>
      </c>
      <c r="I52" s="389">
        <v>10</v>
      </c>
      <c r="J52" s="387">
        <v>41</v>
      </c>
      <c r="K52" s="387">
        <v>42</v>
      </c>
      <c r="L52" s="390">
        <v>43</v>
      </c>
    </row>
    <row r="53" spans="1:12" ht="15" customHeight="1">
      <c r="A53" s="399"/>
      <c r="B53" s="398" t="s">
        <v>584</v>
      </c>
      <c r="C53" s="385" t="s">
        <v>585</v>
      </c>
      <c r="D53" s="386">
        <f t="shared" si="12"/>
        <v>20</v>
      </c>
      <c r="E53" s="387"/>
      <c r="F53" s="388">
        <v>5</v>
      </c>
      <c r="G53" s="388">
        <v>5</v>
      </c>
      <c r="H53" s="388">
        <v>3</v>
      </c>
      <c r="I53" s="389">
        <f>3+4</f>
        <v>7</v>
      </c>
      <c r="J53" s="387">
        <v>16</v>
      </c>
      <c r="K53" s="387">
        <v>17</v>
      </c>
      <c r="L53" s="390">
        <v>17</v>
      </c>
    </row>
    <row r="54" spans="1:12" ht="15" customHeight="1">
      <c r="A54" s="399"/>
      <c r="B54" s="398" t="s">
        <v>586</v>
      </c>
      <c r="C54" s="385" t="s">
        <v>587</v>
      </c>
      <c r="D54" s="386">
        <f t="shared" si="12"/>
        <v>0</v>
      </c>
      <c r="E54" s="387"/>
      <c r="F54" s="388">
        <v>0</v>
      </c>
      <c r="G54" s="388">
        <v>0</v>
      </c>
      <c r="H54" s="388">
        <v>0</v>
      </c>
      <c r="I54" s="389">
        <v>0</v>
      </c>
      <c r="J54" s="387"/>
      <c r="K54" s="387"/>
      <c r="L54" s="390"/>
    </row>
    <row r="55" spans="1:12" ht="15" customHeight="1">
      <c r="A55" s="399"/>
      <c r="B55" s="398" t="s">
        <v>588</v>
      </c>
      <c r="C55" s="385" t="s">
        <v>589</v>
      </c>
      <c r="D55" s="386">
        <f t="shared" si="12"/>
        <v>14</v>
      </c>
      <c r="E55" s="387"/>
      <c r="F55" s="388">
        <v>4</v>
      </c>
      <c r="G55" s="388">
        <v>4</v>
      </c>
      <c r="H55" s="388">
        <v>3</v>
      </c>
      <c r="I55" s="389">
        <v>3</v>
      </c>
      <c r="J55" s="387">
        <v>14</v>
      </c>
      <c r="K55" s="387">
        <v>15</v>
      </c>
      <c r="L55" s="390">
        <v>15</v>
      </c>
    </row>
    <row r="56" spans="1:12" ht="15" customHeight="1">
      <c r="A56" s="399"/>
      <c r="B56" s="406" t="s">
        <v>590</v>
      </c>
      <c r="C56" s="385" t="s">
        <v>591</v>
      </c>
      <c r="D56" s="386">
        <f t="shared" si="12"/>
        <v>562</v>
      </c>
      <c r="E56" s="387"/>
      <c r="F56" s="388">
        <v>110</v>
      </c>
      <c r="G56" s="388">
        <v>120</v>
      </c>
      <c r="H56" s="388">
        <v>50</v>
      </c>
      <c r="I56" s="389">
        <f>282</f>
        <v>282</v>
      </c>
      <c r="J56" s="387">
        <v>575</v>
      </c>
      <c r="K56" s="387">
        <v>592</v>
      </c>
      <c r="L56" s="390">
        <v>612</v>
      </c>
    </row>
    <row r="57" spans="1:12" ht="15" customHeight="1">
      <c r="A57" s="399"/>
      <c r="B57" s="398" t="s">
        <v>592</v>
      </c>
      <c r="C57" s="385" t="s">
        <v>593</v>
      </c>
      <c r="D57" s="386">
        <f t="shared" si="12"/>
        <v>110</v>
      </c>
      <c r="E57" s="387"/>
      <c r="F57" s="388">
        <f>15+20-5</f>
        <v>30</v>
      </c>
      <c r="G57" s="388">
        <v>25</v>
      </c>
      <c r="H57" s="388">
        <v>30</v>
      </c>
      <c r="I57" s="389">
        <v>25</v>
      </c>
      <c r="J57" s="387">
        <v>113</v>
      </c>
      <c r="K57" s="387">
        <v>116</v>
      </c>
      <c r="L57" s="390">
        <v>119</v>
      </c>
    </row>
    <row r="58" spans="1:12" ht="15" customHeight="1">
      <c r="A58" s="397" t="s">
        <v>594</v>
      </c>
      <c r="B58" s="384"/>
      <c r="C58" s="376" t="s">
        <v>595</v>
      </c>
      <c r="D58" s="381">
        <f t="shared" si="12"/>
        <v>1098</v>
      </c>
      <c r="E58" s="407"/>
      <c r="F58" s="408">
        <v>209</v>
      </c>
      <c r="G58" s="408">
        <f>75-50+109+110+100-120+100+150-110-30-90-20-100-70+40+50-90+50-50+24</f>
        <v>78</v>
      </c>
      <c r="H58" s="408">
        <f>20+48</f>
        <v>68</v>
      </c>
      <c r="I58" s="409">
        <f>178+280+285</f>
        <v>743</v>
      </c>
      <c r="J58" s="407">
        <v>480</v>
      </c>
      <c r="K58" s="407">
        <v>617</v>
      </c>
      <c r="L58" s="410">
        <v>649</v>
      </c>
    </row>
    <row r="59" spans="1:12" ht="17.25" customHeight="1">
      <c r="A59" s="397" t="s">
        <v>596</v>
      </c>
      <c r="B59" s="411"/>
      <c r="C59" s="376" t="s">
        <v>597</v>
      </c>
      <c r="D59" s="381">
        <f>SUM(D60:D61)</f>
        <v>949</v>
      </c>
      <c r="E59" s="381">
        <f aca="true" t="shared" si="13" ref="E59:L59">SUM(E60:E61)</f>
        <v>0</v>
      </c>
      <c r="F59" s="381">
        <f t="shared" si="13"/>
        <v>213</v>
      </c>
      <c r="G59" s="381">
        <f t="shared" si="13"/>
        <v>213</v>
      </c>
      <c r="H59" s="381">
        <f t="shared" si="13"/>
        <v>228</v>
      </c>
      <c r="I59" s="381">
        <f t="shared" si="13"/>
        <v>295</v>
      </c>
      <c r="J59" s="381">
        <f t="shared" si="13"/>
        <v>972</v>
      </c>
      <c r="K59" s="381">
        <f t="shared" si="13"/>
        <v>1000</v>
      </c>
      <c r="L59" s="382">
        <f t="shared" si="13"/>
        <v>1034</v>
      </c>
    </row>
    <row r="60" spans="1:12" ht="15" customHeight="1">
      <c r="A60" s="397"/>
      <c r="B60" s="406" t="s">
        <v>598</v>
      </c>
      <c r="C60" s="385" t="s">
        <v>599</v>
      </c>
      <c r="D60" s="386">
        <f aca="true" t="shared" si="14" ref="D60:D101">SUM(F60:I60)</f>
        <v>949</v>
      </c>
      <c r="E60" s="387"/>
      <c r="F60" s="388">
        <v>213</v>
      </c>
      <c r="G60" s="388">
        <v>213</v>
      </c>
      <c r="H60" s="388">
        <v>228</v>
      </c>
      <c r="I60" s="389">
        <v>295</v>
      </c>
      <c r="J60" s="387">
        <v>972</v>
      </c>
      <c r="K60" s="387">
        <v>1000</v>
      </c>
      <c r="L60" s="390">
        <v>1034</v>
      </c>
    </row>
    <row r="61" spans="1:12" ht="15" customHeight="1">
      <c r="A61" s="397"/>
      <c r="B61" s="406" t="s">
        <v>600</v>
      </c>
      <c r="C61" s="385" t="s">
        <v>601</v>
      </c>
      <c r="D61" s="386">
        <f t="shared" si="14"/>
        <v>0</v>
      </c>
      <c r="E61" s="387"/>
      <c r="F61" s="387"/>
      <c r="G61" s="387"/>
      <c r="H61" s="387"/>
      <c r="I61" s="387"/>
      <c r="J61" s="387"/>
      <c r="K61" s="387"/>
      <c r="L61" s="390"/>
    </row>
    <row r="62" spans="1:12" ht="15" customHeight="1">
      <c r="A62" s="397" t="s">
        <v>602</v>
      </c>
      <c r="B62" s="411"/>
      <c r="C62" s="376" t="s">
        <v>603</v>
      </c>
      <c r="D62" s="381">
        <f>SUM(D63:D66)</f>
        <v>962</v>
      </c>
      <c r="E62" s="381">
        <f aca="true" t="shared" si="15" ref="E62:L62">SUM(E63:E66)</f>
        <v>0</v>
      </c>
      <c r="F62" s="381">
        <f t="shared" si="15"/>
        <v>258</v>
      </c>
      <c r="G62" s="381">
        <f t="shared" si="15"/>
        <v>136</v>
      </c>
      <c r="H62" s="381">
        <f t="shared" si="15"/>
        <v>288</v>
      </c>
      <c r="I62" s="381">
        <f t="shared" si="15"/>
        <v>280</v>
      </c>
      <c r="J62" s="381">
        <f t="shared" si="15"/>
        <v>1120</v>
      </c>
      <c r="K62" s="381">
        <f t="shared" si="15"/>
        <v>1154</v>
      </c>
      <c r="L62" s="382">
        <f t="shared" si="15"/>
        <v>1192</v>
      </c>
    </row>
    <row r="63" spans="1:12" ht="15" customHeight="1">
      <c r="A63" s="399"/>
      <c r="B63" s="398" t="s">
        <v>604</v>
      </c>
      <c r="C63" s="385" t="s">
        <v>605</v>
      </c>
      <c r="D63" s="386">
        <f t="shared" si="14"/>
        <v>728</v>
      </c>
      <c r="E63" s="387"/>
      <c r="F63" s="388">
        <v>200</v>
      </c>
      <c r="G63" s="388">
        <f>230-152</f>
        <v>78</v>
      </c>
      <c r="H63" s="388">
        <v>230</v>
      </c>
      <c r="I63" s="389">
        <v>220</v>
      </c>
      <c r="J63" s="387">
        <v>901</v>
      </c>
      <c r="K63" s="387">
        <v>928</v>
      </c>
      <c r="L63" s="390">
        <v>959</v>
      </c>
    </row>
    <row r="64" spans="1:12" ht="15" customHeight="1">
      <c r="A64" s="399"/>
      <c r="B64" s="398" t="s">
        <v>606</v>
      </c>
      <c r="C64" s="385" t="s">
        <v>607</v>
      </c>
      <c r="D64" s="386">
        <f t="shared" si="14"/>
        <v>66</v>
      </c>
      <c r="E64" s="387"/>
      <c r="F64" s="388">
        <v>18</v>
      </c>
      <c r="G64" s="388">
        <v>18</v>
      </c>
      <c r="H64" s="388">
        <v>18</v>
      </c>
      <c r="I64" s="389">
        <v>12</v>
      </c>
      <c r="J64" s="387">
        <v>68</v>
      </c>
      <c r="K64" s="387">
        <v>70</v>
      </c>
      <c r="L64" s="390">
        <v>72</v>
      </c>
    </row>
    <row r="65" spans="1:12" ht="15" customHeight="1">
      <c r="A65" s="399"/>
      <c r="B65" s="398" t="s">
        <v>608</v>
      </c>
      <c r="C65" s="385" t="s">
        <v>609</v>
      </c>
      <c r="D65" s="386">
        <f t="shared" si="14"/>
        <v>91</v>
      </c>
      <c r="E65" s="387"/>
      <c r="F65" s="388">
        <v>25</v>
      </c>
      <c r="G65" s="388">
        <v>25</v>
      </c>
      <c r="H65" s="388">
        <v>25</v>
      </c>
      <c r="I65" s="389">
        <v>16</v>
      </c>
      <c r="J65" s="387">
        <v>93</v>
      </c>
      <c r="K65" s="387">
        <v>96</v>
      </c>
      <c r="L65" s="390">
        <v>99</v>
      </c>
    </row>
    <row r="66" spans="1:12" ht="15" customHeight="1">
      <c r="A66" s="399"/>
      <c r="B66" s="398" t="s">
        <v>610</v>
      </c>
      <c r="C66" s="385" t="s">
        <v>611</v>
      </c>
      <c r="D66" s="386">
        <f t="shared" si="14"/>
        <v>77</v>
      </c>
      <c r="E66" s="387"/>
      <c r="F66" s="388">
        <v>15</v>
      </c>
      <c r="G66" s="388">
        <v>15</v>
      </c>
      <c r="H66" s="388">
        <v>15</v>
      </c>
      <c r="I66" s="389">
        <f>12+20</f>
        <v>32</v>
      </c>
      <c r="J66" s="387">
        <v>58</v>
      </c>
      <c r="K66" s="387">
        <v>60</v>
      </c>
      <c r="L66" s="390">
        <v>62</v>
      </c>
    </row>
    <row r="67" spans="1:12" ht="29.25" customHeight="1">
      <c r="A67" s="412" t="s">
        <v>612</v>
      </c>
      <c r="B67" s="157"/>
      <c r="C67" s="376" t="s">
        <v>613</v>
      </c>
      <c r="D67" s="381">
        <f>SUM(D68:D70)</f>
        <v>272</v>
      </c>
      <c r="E67" s="381">
        <f aca="true" t="shared" si="16" ref="E67:L67">SUM(E68:E70)</f>
        <v>0</v>
      </c>
      <c r="F67" s="381">
        <f t="shared" si="16"/>
        <v>10</v>
      </c>
      <c r="G67" s="381">
        <f t="shared" si="16"/>
        <v>117</v>
      </c>
      <c r="H67" s="381">
        <f t="shared" si="16"/>
        <v>40</v>
      </c>
      <c r="I67" s="381">
        <f t="shared" si="16"/>
        <v>105</v>
      </c>
      <c r="J67" s="381">
        <f t="shared" si="16"/>
        <v>154</v>
      </c>
      <c r="K67" s="381">
        <f t="shared" si="16"/>
        <v>158</v>
      </c>
      <c r="L67" s="382">
        <f t="shared" si="16"/>
        <v>163</v>
      </c>
    </row>
    <row r="68" spans="1:12" ht="15" customHeight="1">
      <c r="A68" s="399"/>
      <c r="B68" s="398" t="s">
        <v>614</v>
      </c>
      <c r="C68" s="385" t="s">
        <v>615</v>
      </c>
      <c r="D68" s="386">
        <f t="shared" si="14"/>
        <v>50</v>
      </c>
      <c r="E68" s="387"/>
      <c r="F68" s="388">
        <v>0</v>
      </c>
      <c r="G68" s="388">
        <v>0</v>
      </c>
      <c r="H68" s="388">
        <v>0</v>
      </c>
      <c r="I68" s="389">
        <v>50</v>
      </c>
      <c r="J68" s="387"/>
      <c r="K68" s="387"/>
      <c r="L68" s="390"/>
    </row>
    <row r="69" spans="1:12" ht="15" customHeight="1">
      <c r="A69" s="399"/>
      <c r="B69" s="398" t="s">
        <v>616</v>
      </c>
      <c r="C69" s="385" t="s">
        <v>617</v>
      </c>
      <c r="D69" s="386">
        <f t="shared" si="14"/>
        <v>70</v>
      </c>
      <c r="E69" s="387"/>
      <c r="F69" s="388">
        <v>0</v>
      </c>
      <c r="G69" s="388">
        <v>25</v>
      </c>
      <c r="H69" s="388">
        <v>20</v>
      </c>
      <c r="I69" s="389">
        <v>25</v>
      </c>
      <c r="J69" s="387">
        <v>72</v>
      </c>
      <c r="K69" s="387">
        <v>74</v>
      </c>
      <c r="L69" s="390">
        <v>76</v>
      </c>
    </row>
    <row r="70" spans="1:12" ht="15" customHeight="1">
      <c r="A70" s="399"/>
      <c r="B70" s="398" t="s">
        <v>618</v>
      </c>
      <c r="C70" s="385" t="s">
        <v>619</v>
      </c>
      <c r="D70" s="386">
        <f t="shared" si="14"/>
        <v>152</v>
      </c>
      <c r="E70" s="387"/>
      <c r="F70" s="388">
        <v>10</v>
      </c>
      <c r="G70" s="388">
        <f>20+72</f>
        <v>92</v>
      </c>
      <c r="H70" s="388">
        <v>20</v>
      </c>
      <c r="I70" s="389">
        <v>30</v>
      </c>
      <c r="J70" s="387">
        <v>82</v>
      </c>
      <c r="K70" s="387">
        <v>84</v>
      </c>
      <c r="L70" s="390">
        <v>87</v>
      </c>
    </row>
    <row r="71" spans="1:12" ht="17.25" customHeight="1">
      <c r="A71" s="413" t="s">
        <v>620</v>
      </c>
      <c r="B71" s="411"/>
      <c r="C71" s="376" t="s">
        <v>621</v>
      </c>
      <c r="D71" s="381">
        <f>SUM(D72:D73)</f>
        <v>7</v>
      </c>
      <c r="E71" s="381">
        <f aca="true" t="shared" si="17" ref="E71:L71">SUM(E72:E73)</f>
        <v>0</v>
      </c>
      <c r="F71" s="381">
        <f t="shared" si="17"/>
        <v>3</v>
      </c>
      <c r="G71" s="381">
        <f t="shared" si="17"/>
        <v>1</v>
      </c>
      <c r="H71" s="381">
        <f t="shared" si="17"/>
        <v>1</v>
      </c>
      <c r="I71" s="381">
        <f t="shared" si="17"/>
        <v>2</v>
      </c>
      <c r="J71" s="381">
        <f t="shared" si="17"/>
        <v>6</v>
      </c>
      <c r="K71" s="381">
        <f t="shared" si="17"/>
        <v>6</v>
      </c>
      <c r="L71" s="382">
        <f t="shared" si="17"/>
        <v>7</v>
      </c>
    </row>
    <row r="72" spans="1:12" ht="17.25" customHeight="1">
      <c r="A72" s="399"/>
      <c r="B72" s="398" t="s">
        <v>622</v>
      </c>
      <c r="C72" s="385" t="s">
        <v>623</v>
      </c>
      <c r="D72" s="386">
        <f t="shared" si="14"/>
        <v>6</v>
      </c>
      <c r="E72" s="387"/>
      <c r="F72" s="388">
        <v>3</v>
      </c>
      <c r="G72" s="388">
        <v>1</v>
      </c>
      <c r="H72" s="388">
        <v>1</v>
      </c>
      <c r="I72" s="389">
        <v>1</v>
      </c>
      <c r="J72" s="387">
        <v>6</v>
      </c>
      <c r="K72" s="387">
        <v>6</v>
      </c>
      <c r="L72" s="390">
        <v>7</v>
      </c>
    </row>
    <row r="73" spans="1:12" ht="17.25" customHeight="1">
      <c r="A73" s="399"/>
      <c r="B73" s="398" t="s">
        <v>624</v>
      </c>
      <c r="C73" s="385" t="s">
        <v>625</v>
      </c>
      <c r="D73" s="386">
        <f t="shared" si="14"/>
        <v>1</v>
      </c>
      <c r="E73" s="387"/>
      <c r="F73" s="387"/>
      <c r="G73" s="387"/>
      <c r="H73" s="387"/>
      <c r="I73" s="387">
        <v>1</v>
      </c>
      <c r="J73" s="387"/>
      <c r="K73" s="387"/>
      <c r="L73" s="390"/>
    </row>
    <row r="74" spans="1:12" ht="15" customHeight="1">
      <c r="A74" s="414" t="s">
        <v>626</v>
      </c>
      <c r="B74" s="415"/>
      <c r="C74" s="376" t="s">
        <v>627</v>
      </c>
      <c r="D74" s="381">
        <f t="shared" si="14"/>
        <v>0</v>
      </c>
      <c r="E74" s="407"/>
      <c r="F74" s="407"/>
      <c r="G74" s="407"/>
      <c r="H74" s="407"/>
      <c r="I74" s="407"/>
      <c r="J74" s="407"/>
      <c r="K74" s="407"/>
      <c r="L74" s="410"/>
    </row>
    <row r="75" spans="1:12" ht="15" customHeight="1">
      <c r="A75" s="414" t="s">
        <v>628</v>
      </c>
      <c r="B75" s="415"/>
      <c r="C75" s="376" t="s">
        <v>629</v>
      </c>
      <c r="D75" s="381">
        <f t="shared" si="14"/>
        <v>0</v>
      </c>
      <c r="E75" s="407"/>
      <c r="F75" s="407"/>
      <c r="G75" s="407"/>
      <c r="H75" s="407"/>
      <c r="I75" s="407"/>
      <c r="J75" s="407"/>
      <c r="K75" s="407"/>
      <c r="L75" s="410"/>
    </row>
    <row r="76" spans="1:12" ht="15" customHeight="1">
      <c r="A76" s="397" t="s">
        <v>630</v>
      </c>
      <c r="B76" s="411"/>
      <c r="C76" s="376" t="s">
        <v>631</v>
      </c>
      <c r="D76" s="381">
        <f t="shared" si="14"/>
        <v>5</v>
      </c>
      <c r="E76" s="407"/>
      <c r="F76" s="408">
        <v>2</v>
      </c>
      <c r="G76" s="408">
        <v>1</v>
      </c>
      <c r="H76" s="408">
        <v>1</v>
      </c>
      <c r="I76" s="409">
        <v>1</v>
      </c>
      <c r="J76" s="407">
        <v>5</v>
      </c>
      <c r="K76" s="407">
        <v>5</v>
      </c>
      <c r="L76" s="410">
        <v>5</v>
      </c>
    </row>
    <row r="77" spans="1:12" ht="15" customHeight="1">
      <c r="A77" s="397" t="s">
        <v>632</v>
      </c>
      <c r="B77" s="411"/>
      <c r="C77" s="376" t="s">
        <v>633</v>
      </c>
      <c r="D77" s="381">
        <f t="shared" si="14"/>
        <v>0</v>
      </c>
      <c r="E77" s="407"/>
      <c r="F77" s="408">
        <v>0</v>
      </c>
      <c r="G77" s="408">
        <v>0</v>
      </c>
      <c r="H77" s="408">
        <v>0</v>
      </c>
      <c r="I77" s="409">
        <v>0</v>
      </c>
      <c r="J77" s="407"/>
      <c r="K77" s="407"/>
      <c r="L77" s="410"/>
    </row>
    <row r="78" spans="1:12" ht="15" customHeight="1">
      <c r="A78" s="397" t="s">
        <v>634</v>
      </c>
      <c r="B78" s="411"/>
      <c r="C78" s="376" t="s">
        <v>635</v>
      </c>
      <c r="D78" s="381">
        <f t="shared" si="14"/>
        <v>30</v>
      </c>
      <c r="E78" s="407"/>
      <c r="F78" s="408">
        <v>5</v>
      </c>
      <c r="G78" s="408">
        <v>10</v>
      </c>
      <c r="H78" s="408">
        <v>10</v>
      </c>
      <c r="I78" s="409">
        <v>5</v>
      </c>
      <c r="J78" s="407">
        <v>31</v>
      </c>
      <c r="K78" s="407">
        <v>32</v>
      </c>
      <c r="L78" s="410">
        <v>33</v>
      </c>
    </row>
    <row r="79" spans="1:12" ht="15" customHeight="1">
      <c r="A79" s="397" t="s">
        <v>636</v>
      </c>
      <c r="B79" s="411"/>
      <c r="C79" s="376" t="s">
        <v>637</v>
      </c>
      <c r="D79" s="381">
        <f t="shared" si="14"/>
        <v>6</v>
      </c>
      <c r="E79" s="407"/>
      <c r="F79" s="408">
        <v>3</v>
      </c>
      <c r="G79" s="408">
        <v>1</v>
      </c>
      <c r="H79" s="408">
        <v>1</v>
      </c>
      <c r="I79" s="409">
        <v>1</v>
      </c>
      <c r="J79" s="407">
        <v>6</v>
      </c>
      <c r="K79" s="407">
        <v>6</v>
      </c>
      <c r="L79" s="410">
        <v>6</v>
      </c>
    </row>
    <row r="80" spans="1:12" ht="27.75" customHeight="1">
      <c r="A80" s="380" t="s">
        <v>638</v>
      </c>
      <c r="B80" s="157"/>
      <c r="C80" s="376" t="s">
        <v>639</v>
      </c>
      <c r="D80" s="381">
        <f t="shared" si="14"/>
        <v>0</v>
      </c>
      <c r="E80" s="407"/>
      <c r="F80" s="407"/>
      <c r="G80" s="407"/>
      <c r="H80" s="407"/>
      <c r="I80" s="407"/>
      <c r="J80" s="407"/>
      <c r="K80" s="407"/>
      <c r="L80" s="410"/>
    </row>
    <row r="81" spans="1:12" ht="15" customHeight="1">
      <c r="A81" s="397" t="s">
        <v>640</v>
      </c>
      <c r="B81" s="411"/>
      <c r="C81" s="376" t="s">
        <v>641</v>
      </c>
      <c r="D81" s="381">
        <f t="shared" si="14"/>
        <v>0</v>
      </c>
      <c r="E81" s="407"/>
      <c r="F81" s="407"/>
      <c r="G81" s="407"/>
      <c r="H81" s="407"/>
      <c r="I81" s="407"/>
      <c r="J81" s="407"/>
      <c r="K81" s="407"/>
      <c r="L81" s="410"/>
    </row>
    <row r="82" spans="1:12" ht="15" customHeight="1">
      <c r="A82" s="397" t="s">
        <v>642</v>
      </c>
      <c r="B82" s="411"/>
      <c r="C82" s="376" t="s">
        <v>643</v>
      </c>
      <c r="D82" s="381">
        <f t="shared" si="14"/>
        <v>0</v>
      </c>
      <c r="E82" s="407"/>
      <c r="F82" s="407"/>
      <c r="G82" s="407"/>
      <c r="H82" s="407"/>
      <c r="I82" s="407"/>
      <c r="J82" s="407"/>
      <c r="K82" s="407"/>
      <c r="L82" s="410"/>
    </row>
    <row r="83" spans="1:12" ht="41.25" customHeight="1">
      <c r="A83" s="416" t="s">
        <v>644</v>
      </c>
      <c r="B83" s="417"/>
      <c r="C83" s="376" t="s">
        <v>645</v>
      </c>
      <c r="D83" s="381">
        <f t="shared" si="14"/>
        <v>0</v>
      </c>
      <c r="E83" s="407"/>
      <c r="F83" s="407"/>
      <c r="G83" s="407"/>
      <c r="H83" s="407"/>
      <c r="I83" s="407"/>
      <c r="J83" s="407"/>
      <c r="K83" s="407"/>
      <c r="L83" s="410"/>
    </row>
    <row r="84" spans="1:12" ht="24.75" customHeight="1">
      <c r="A84" s="380" t="s">
        <v>646</v>
      </c>
      <c r="B84" s="157"/>
      <c r="C84" s="376" t="s">
        <v>647</v>
      </c>
      <c r="D84" s="381">
        <f t="shared" si="14"/>
        <v>0</v>
      </c>
      <c r="E84" s="407"/>
      <c r="F84" s="407"/>
      <c r="G84" s="407"/>
      <c r="H84" s="407"/>
      <c r="I84" s="407"/>
      <c r="J84" s="407"/>
      <c r="K84" s="407"/>
      <c r="L84" s="410"/>
    </row>
    <row r="85" spans="1:12" ht="15" customHeight="1">
      <c r="A85" s="397" t="s">
        <v>648</v>
      </c>
      <c r="B85" s="411"/>
      <c r="C85" s="376" t="s">
        <v>649</v>
      </c>
      <c r="D85" s="381">
        <f t="shared" si="14"/>
        <v>0</v>
      </c>
      <c r="E85" s="407"/>
      <c r="F85" s="407"/>
      <c r="G85" s="407"/>
      <c r="H85" s="407"/>
      <c r="I85" s="407"/>
      <c r="J85" s="407"/>
      <c r="K85" s="407"/>
      <c r="L85" s="410"/>
    </row>
    <row r="86" spans="1:12" ht="15" customHeight="1">
      <c r="A86" s="397" t="s">
        <v>650</v>
      </c>
      <c r="B86" s="411"/>
      <c r="C86" s="376" t="s">
        <v>651</v>
      </c>
      <c r="D86" s="381">
        <f t="shared" si="14"/>
        <v>0</v>
      </c>
      <c r="E86" s="407"/>
      <c r="F86" s="407"/>
      <c r="G86" s="407"/>
      <c r="H86" s="407"/>
      <c r="I86" s="407"/>
      <c r="J86" s="407"/>
      <c r="K86" s="407"/>
      <c r="L86" s="410"/>
    </row>
    <row r="87" spans="1:12" ht="15" customHeight="1">
      <c r="A87" s="397" t="s">
        <v>652</v>
      </c>
      <c r="B87" s="411"/>
      <c r="C87" s="376" t="s">
        <v>653</v>
      </c>
      <c r="D87" s="381">
        <f t="shared" si="14"/>
        <v>0</v>
      </c>
      <c r="E87" s="407"/>
      <c r="F87" s="407"/>
      <c r="G87" s="407"/>
      <c r="H87" s="407"/>
      <c r="I87" s="407"/>
      <c r="J87" s="407"/>
      <c r="K87" s="407"/>
      <c r="L87" s="410"/>
    </row>
    <row r="88" spans="1:12" ht="26.25" customHeight="1">
      <c r="A88" s="380" t="s">
        <v>654</v>
      </c>
      <c r="B88" s="157"/>
      <c r="C88" s="376" t="s">
        <v>655</v>
      </c>
      <c r="D88" s="381">
        <f>SUM(D89:D90)</f>
        <v>0</v>
      </c>
      <c r="E88" s="381">
        <f aca="true" t="shared" si="18" ref="E88:L88">SUM(E89:E90)</f>
        <v>0</v>
      </c>
      <c r="F88" s="381">
        <f t="shared" si="18"/>
        <v>0</v>
      </c>
      <c r="G88" s="381">
        <f t="shared" si="18"/>
        <v>0</v>
      </c>
      <c r="H88" s="381">
        <f t="shared" si="18"/>
        <v>0</v>
      </c>
      <c r="I88" s="381">
        <f t="shared" si="18"/>
        <v>0</v>
      </c>
      <c r="J88" s="381">
        <f t="shared" si="18"/>
        <v>0</v>
      </c>
      <c r="K88" s="381">
        <f t="shared" si="18"/>
        <v>0</v>
      </c>
      <c r="L88" s="382">
        <f t="shared" si="18"/>
        <v>0</v>
      </c>
    </row>
    <row r="89" spans="1:12" ht="15" customHeight="1">
      <c r="A89" s="397"/>
      <c r="B89" s="398" t="s">
        <v>656</v>
      </c>
      <c r="C89" s="385" t="s">
        <v>657</v>
      </c>
      <c r="D89" s="386">
        <f t="shared" si="14"/>
        <v>0</v>
      </c>
      <c r="E89" s="387"/>
      <c r="F89" s="387"/>
      <c r="G89" s="387"/>
      <c r="H89" s="387"/>
      <c r="I89" s="387"/>
      <c r="J89" s="387"/>
      <c r="K89" s="387"/>
      <c r="L89" s="390"/>
    </row>
    <row r="90" spans="1:12" ht="15" customHeight="1">
      <c r="A90" s="397"/>
      <c r="B90" s="398" t="s">
        <v>658</v>
      </c>
      <c r="C90" s="385" t="s">
        <v>659</v>
      </c>
      <c r="D90" s="386">
        <f t="shared" si="14"/>
        <v>0</v>
      </c>
      <c r="E90" s="387"/>
      <c r="F90" s="387"/>
      <c r="G90" s="387"/>
      <c r="H90" s="387"/>
      <c r="I90" s="387"/>
      <c r="J90" s="387"/>
      <c r="K90" s="387"/>
      <c r="L90" s="390"/>
    </row>
    <row r="91" spans="1:12" ht="27" customHeight="1">
      <c r="A91" s="416" t="s">
        <v>660</v>
      </c>
      <c r="B91" s="417"/>
      <c r="C91" s="376" t="s">
        <v>661</v>
      </c>
      <c r="D91" s="381">
        <f t="shared" si="14"/>
        <v>0</v>
      </c>
      <c r="E91" s="407"/>
      <c r="F91" s="407"/>
      <c r="G91" s="407"/>
      <c r="H91" s="407"/>
      <c r="I91" s="407"/>
      <c r="J91" s="407"/>
      <c r="K91" s="407"/>
      <c r="L91" s="410"/>
    </row>
    <row r="92" spans="1:12" ht="15" customHeight="1">
      <c r="A92" s="397" t="s">
        <v>662</v>
      </c>
      <c r="B92" s="418"/>
      <c r="C92" s="376" t="s">
        <v>663</v>
      </c>
      <c r="D92" s="381">
        <f t="shared" si="14"/>
        <v>0</v>
      </c>
      <c r="E92" s="407"/>
      <c r="F92" s="407"/>
      <c r="G92" s="407"/>
      <c r="H92" s="407"/>
      <c r="I92" s="407"/>
      <c r="J92" s="407"/>
      <c r="K92" s="407"/>
      <c r="L92" s="410"/>
    </row>
    <row r="93" spans="1:12" ht="33.75" customHeight="1">
      <c r="A93" s="380" t="s">
        <v>664</v>
      </c>
      <c r="B93" s="157"/>
      <c r="C93" s="376" t="s">
        <v>665</v>
      </c>
      <c r="D93" s="381">
        <f>SUM(D94:D101)</f>
        <v>352</v>
      </c>
      <c r="E93" s="381">
        <f aca="true" t="shared" si="19" ref="E93:L93">SUM(E94:E101)</f>
        <v>0</v>
      </c>
      <c r="F93" s="381">
        <f t="shared" si="19"/>
        <v>5</v>
      </c>
      <c r="G93" s="381">
        <f t="shared" si="19"/>
        <v>247</v>
      </c>
      <c r="H93" s="381">
        <f t="shared" si="19"/>
        <v>95</v>
      </c>
      <c r="I93" s="381">
        <f t="shared" si="19"/>
        <v>5</v>
      </c>
      <c r="J93" s="381">
        <f t="shared" si="19"/>
        <v>200</v>
      </c>
      <c r="K93" s="381">
        <f t="shared" si="19"/>
        <v>31</v>
      </c>
      <c r="L93" s="382">
        <f t="shared" si="19"/>
        <v>32</v>
      </c>
    </row>
    <row r="94" spans="1:12" ht="15" customHeight="1">
      <c r="A94" s="397"/>
      <c r="B94" s="398" t="s">
        <v>666</v>
      </c>
      <c r="C94" s="385" t="s">
        <v>667</v>
      </c>
      <c r="D94" s="386">
        <f t="shared" si="14"/>
        <v>0</v>
      </c>
      <c r="E94" s="387"/>
      <c r="F94" s="387"/>
      <c r="G94" s="387"/>
      <c r="H94" s="387"/>
      <c r="I94" s="387"/>
      <c r="J94" s="387"/>
      <c r="K94" s="387"/>
      <c r="L94" s="390"/>
    </row>
    <row r="95" spans="1:12" ht="15" customHeight="1">
      <c r="A95" s="399"/>
      <c r="B95" s="398" t="s">
        <v>668</v>
      </c>
      <c r="C95" s="385" t="s">
        <v>669</v>
      </c>
      <c r="D95" s="386">
        <f t="shared" si="14"/>
        <v>0</v>
      </c>
      <c r="E95" s="387"/>
      <c r="F95" s="387"/>
      <c r="G95" s="387"/>
      <c r="H95" s="387"/>
      <c r="I95" s="387"/>
      <c r="J95" s="387"/>
      <c r="K95" s="387"/>
      <c r="L95" s="390"/>
    </row>
    <row r="96" spans="1:12" ht="15" customHeight="1">
      <c r="A96" s="399"/>
      <c r="B96" s="398" t="s">
        <v>670</v>
      </c>
      <c r="C96" s="385" t="s">
        <v>671</v>
      </c>
      <c r="D96" s="386">
        <f t="shared" si="14"/>
        <v>0</v>
      </c>
      <c r="E96" s="387"/>
      <c r="F96" s="387"/>
      <c r="G96" s="387"/>
      <c r="H96" s="387"/>
      <c r="I96" s="387"/>
      <c r="J96" s="387"/>
      <c r="K96" s="387"/>
      <c r="L96" s="390"/>
    </row>
    <row r="97" spans="1:12" ht="15" customHeight="1">
      <c r="A97" s="399"/>
      <c r="B97" s="398" t="s">
        <v>672</v>
      </c>
      <c r="C97" s="385" t="s">
        <v>673</v>
      </c>
      <c r="D97" s="386">
        <f t="shared" si="14"/>
        <v>0</v>
      </c>
      <c r="E97" s="387"/>
      <c r="F97" s="387"/>
      <c r="G97" s="387"/>
      <c r="H97" s="387"/>
      <c r="I97" s="387"/>
      <c r="J97" s="387"/>
      <c r="K97" s="387"/>
      <c r="L97" s="390"/>
    </row>
    <row r="98" spans="1:12" ht="15" customHeight="1">
      <c r="A98" s="399"/>
      <c r="B98" s="398" t="s">
        <v>674</v>
      </c>
      <c r="C98" s="385" t="s">
        <v>675</v>
      </c>
      <c r="D98" s="386">
        <f t="shared" si="14"/>
        <v>0</v>
      </c>
      <c r="E98" s="387"/>
      <c r="F98" s="387"/>
      <c r="G98" s="387"/>
      <c r="H98" s="387"/>
      <c r="I98" s="387"/>
      <c r="J98" s="387"/>
      <c r="K98" s="387"/>
      <c r="L98" s="390"/>
    </row>
    <row r="99" spans="1:12" ht="15" customHeight="1">
      <c r="A99" s="399"/>
      <c r="B99" s="398" t="s">
        <v>676</v>
      </c>
      <c r="C99" s="385" t="s">
        <v>677</v>
      </c>
      <c r="D99" s="386">
        <f t="shared" si="14"/>
        <v>0</v>
      </c>
      <c r="E99" s="387"/>
      <c r="F99" s="387"/>
      <c r="G99" s="387"/>
      <c r="H99" s="387"/>
      <c r="I99" s="387"/>
      <c r="J99" s="387"/>
      <c r="K99" s="387"/>
      <c r="L99" s="390"/>
    </row>
    <row r="100" spans="1:12" ht="15" customHeight="1">
      <c r="A100" s="399"/>
      <c r="B100" s="398" t="s">
        <v>678</v>
      </c>
      <c r="C100" s="385" t="s">
        <v>679</v>
      </c>
      <c r="D100" s="386">
        <f t="shared" si="14"/>
        <v>0</v>
      </c>
      <c r="E100" s="387"/>
      <c r="F100" s="387"/>
      <c r="G100" s="387"/>
      <c r="H100" s="387"/>
      <c r="I100" s="387"/>
      <c r="J100" s="387"/>
      <c r="K100" s="387"/>
      <c r="L100" s="390"/>
    </row>
    <row r="101" spans="1:12" ht="15" customHeight="1">
      <c r="A101" s="397"/>
      <c r="B101" s="398" t="s">
        <v>680</v>
      </c>
      <c r="C101" s="385" t="s">
        <v>681</v>
      </c>
      <c r="D101" s="386">
        <f t="shared" si="14"/>
        <v>352</v>
      </c>
      <c r="E101" s="387"/>
      <c r="F101" s="388">
        <v>5</v>
      </c>
      <c r="G101" s="388">
        <f>5+90+152</f>
        <v>247</v>
      </c>
      <c r="H101" s="388">
        <f>5+90</f>
        <v>95</v>
      </c>
      <c r="I101" s="387">
        <v>5</v>
      </c>
      <c r="J101" s="387">
        <v>200</v>
      </c>
      <c r="K101" s="387">
        <v>31</v>
      </c>
      <c r="L101" s="390">
        <v>32</v>
      </c>
    </row>
    <row r="102" spans="1:12" s="379" customFormat="1" ht="15" customHeight="1">
      <c r="A102" s="419" t="s">
        <v>682</v>
      </c>
      <c r="B102" s="420"/>
      <c r="C102" s="404" t="s">
        <v>683</v>
      </c>
      <c r="D102" s="377">
        <f>D103+D106+D111</f>
        <v>0</v>
      </c>
      <c r="E102" s="377">
        <f aca="true" t="shared" si="20" ref="E102:L102">E103+E106+E111</f>
        <v>0</v>
      </c>
      <c r="F102" s="377">
        <f t="shared" si="20"/>
        <v>0</v>
      </c>
      <c r="G102" s="377">
        <f t="shared" si="20"/>
        <v>0</v>
      </c>
      <c r="H102" s="377">
        <f t="shared" si="20"/>
        <v>0</v>
      </c>
      <c r="I102" s="377">
        <f t="shared" si="20"/>
        <v>0</v>
      </c>
      <c r="J102" s="377">
        <f t="shared" si="20"/>
        <v>0</v>
      </c>
      <c r="K102" s="377">
        <f t="shared" si="20"/>
        <v>0</v>
      </c>
      <c r="L102" s="378">
        <f t="shared" si="20"/>
        <v>0</v>
      </c>
    </row>
    <row r="103" spans="1:12" ht="17.25" customHeight="1">
      <c r="A103" s="383" t="s">
        <v>684</v>
      </c>
      <c r="B103" s="411"/>
      <c r="C103" s="376" t="s">
        <v>685</v>
      </c>
      <c r="D103" s="381">
        <f>SUM(D104:D105)</f>
        <v>0</v>
      </c>
      <c r="E103" s="381">
        <f aca="true" t="shared" si="21" ref="E103:L103">SUM(E104:E105)</f>
        <v>0</v>
      </c>
      <c r="F103" s="381">
        <f t="shared" si="21"/>
        <v>0</v>
      </c>
      <c r="G103" s="381">
        <f t="shared" si="21"/>
        <v>0</v>
      </c>
      <c r="H103" s="381">
        <f t="shared" si="21"/>
        <v>0</v>
      </c>
      <c r="I103" s="381">
        <f t="shared" si="21"/>
        <v>0</v>
      </c>
      <c r="J103" s="381">
        <f t="shared" si="21"/>
        <v>0</v>
      </c>
      <c r="K103" s="381">
        <f t="shared" si="21"/>
        <v>0</v>
      </c>
      <c r="L103" s="382">
        <f t="shared" si="21"/>
        <v>0</v>
      </c>
    </row>
    <row r="104" spans="1:12" ht="17.25" customHeight="1">
      <c r="A104" s="397"/>
      <c r="B104" s="384" t="s">
        <v>686</v>
      </c>
      <c r="C104" s="385" t="s">
        <v>687</v>
      </c>
      <c r="D104" s="386">
        <f>SUM(F104:I104)</f>
        <v>0</v>
      </c>
      <c r="E104" s="387"/>
      <c r="F104" s="387"/>
      <c r="G104" s="387"/>
      <c r="H104" s="387"/>
      <c r="I104" s="387"/>
      <c r="J104" s="387"/>
      <c r="K104" s="387"/>
      <c r="L104" s="390"/>
    </row>
    <row r="105" spans="1:12" ht="17.25" customHeight="1">
      <c r="A105" s="397"/>
      <c r="B105" s="384" t="s">
        <v>688</v>
      </c>
      <c r="C105" s="385" t="s">
        <v>689</v>
      </c>
      <c r="D105" s="386">
        <f>SUM(F105:I105)</f>
        <v>0</v>
      </c>
      <c r="E105" s="387"/>
      <c r="F105" s="387"/>
      <c r="G105" s="387"/>
      <c r="H105" s="387"/>
      <c r="I105" s="387"/>
      <c r="J105" s="387"/>
      <c r="K105" s="387"/>
      <c r="L105" s="390"/>
    </row>
    <row r="106" spans="1:12" ht="29.25" customHeight="1">
      <c r="A106" s="421" t="s">
        <v>690</v>
      </c>
      <c r="B106" s="275"/>
      <c r="C106" s="376" t="s">
        <v>691</v>
      </c>
      <c r="D106" s="381">
        <f>SUM(D107:D110)</f>
        <v>0</v>
      </c>
      <c r="E106" s="381">
        <f aca="true" t="shared" si="22" ref="E106:L106">SUM(E107:E110)</f>
        <v>0</v>
      </c>
      <c r="F106" s="381">
        <f t="shared" si="22"/>
        <v>0</v>
      </c>
      <c r="G106" s="381">
        <f t="shared" si="22"/>
        <v>0</v>
      </c>
      <c r="H106" s="381">
        <f t="shared" si="22"/>
        <v>0</v>
      </c>
      <c r="I106" s="381">
        <f t="shared" si="22"/>
        <v>0</v>
      </c>
      <c r="J106" s="381">
        <f t="shared" si="22"/>
        <v>0</v>
      </c>
      <c r="K106" s="381">
        <f t="shared" si="22"/>
        <v>0</v>
      </c>
      <c r="L106" s="382">
        <f t="shared" si="22"/>
        <v>0</v>
      </c>
    </row>
    <row r="107" spans="1:12" ht="17.25" customHeight="1">
      <c r="A107" s="383"/>
      <c r="B107" s="384" t="s">
        <v>692</v>
      </c>
      <c r="C107" s="385" t="s">
        <v>693</v>
      </c>
      <c r="D107" s="386">
        <f>SUM(F107:I107)</f>
        <v>0</v>
      </c>
      <c r="E107" s="387"/>
      <c r="F107" s="387"/>
      <c r="G107" s="387"/>
      <c r="H107" s="387"/>
      <c r="I107" s="387"/>
      <c r="J107" s="387"/>
      <c r="K107" s="387"/>
      <c r="L107" s="390"/>
    </row>
    <row r="108" spans="1:12" ht="15" customHeight="1">
      <c r="A108" s="397"/>
      <c r="B108" s="406" t="s">
        <v>694</v>
      </c>
      <c r="C108" s="385" t="s">
        <v>695</v>
      </c>
      <c r="D108" s="386">
        <f>SUM(F108:I108)</f>
        <v>0</v>
      </c>
      <c r="E108" s="387"/>
      <c r="F108" s="387"/>
      <c r="G108" s="387"/>
      <c r="H108" s="387"/>
      <c r="I108" s="387"/>
      <c r="J108" s="387"/>
      <c r="K108" s="387"/>
      <c r="L108" s="390"/>
    </row>
    <row r="109" spans="1:12" ht="16.5" customHeight="1">
      <c r="A109" s="397"/>
      <c r="B109" s="422" t="s">
        <v>696</v>
      </c>
      <c r="C109" s="385" t="s">
        <v>697</v>
      </c>
      <c r="D109" s="386">
        <f>SUM(F109:I109)</f>
        <v>0</v>
      </c>
      <c r="E109" s="387"/>
      <c r="F109" s="387"/>
      <c r="G109" s="387"/>
      <c r="H109" s="387"/>
      <c r="I109" s="387"/>
      <c r="J109" s="387"/>
      <c r="K109" s="387"/>
      <c r="L109" s="390"/>
    </row>
    <row r="110" spans="1:12" ht="17.25" customHeight="1">
      <c r="A110" s="397"/>
      <c r="B110" s="422" t="s">
        <v>698</v>
      </c>
      <c r="C110" s="385" t="s">
        <v>699</v>
      </c>
      <c r="D110" s="386">
        <f>SUM(F110:I110)</f>
        <v>0</v>
      </c>
      <c r="E110" s="387"/>
      <c r="F110" s="387"/>
      <c r="G110" s="387"/>
      <c r="H110" s="387"/>
      <c r="I110" s="387"/>
      <c r="J110" s="387"/>
      <c r="K110" s="387"/>
      <c r="L110" s="390"/>
    </row>
    <row r="111" spans="1:12" ht="17.25" customHeight="1">
      <c r="A111" s="423" t="s">
        <v>700</v>
      </c>
      <c r="B111" s="424"/>
      <c r="C111" s="376" t="s">
        <v>701</v>
      </c>
      <c r="D111" s="381">
        <f>SUM(D112:D115)</f>
        <v>0</v>
      </c>
      <c r="E111" s="381">
        <f aca="true" t="shared" si="23" ref="E111:L111">SUM(E112:E115)</f>
        <v>0</v>
      </c>
      <c r="F111" s="381">
        <f t="shared" si="23"/>
        <v>0</v>
      </c>
      <c r="G111" s="381">
        <f t="shared" si="23"/>
        <v>0</v>
      </c>
      <c r="H111" s="381">
        <f t="shared" si="23"/>
        <v>0</v>
      </c>
      <c r="I111" s="381">
        <f t="shared" si="23"/>
        <v>0</v>
      </c>
      <c r="J111" s="381">
        <f t="shared" si="23"/>
        <v>0</v>
      </c>
      <c r="K111" s="381">
        <f t="shared" si="23"/>
        <v>0</v>
      </c>
      <c r="L111" s="382">
        <f t="shared" si="23"/>
        <v>0</v>
      </c>
    </row>
    <row r="112" spans="1:12" ht="17.25" customHeight="1">
      <c r="A112" s="423"/>
      <c r="B112" s="384" t="s">
        <v>702</v>
      </c>
      <c r="C112" s="385" t="s">
        <v>703</v>
      </c>
      <c r="D112" s="386">
        <f>SUM(F112:I112)</f>
        <v>0</v>
      </c>
      <c r="E112" s="387"/>
      <c r="F112" s="387"/>
      <c r="G112" s="387"/>
      <c r="H112" s="387"/>
      <c r="I112" s="387"/>
      <c r="J112" s="387"/>
      <c r="K112" s="387"/>
      <c r="L112" s="390"/>
    </row>
    <row r="113" spans="1:12" ht="17.25" customHeight="1">
      <c r="A113" s="397"/>
      <c r="B113" s="384" t="s">
        <v>704</v>
      </c>
      <c r="C113" s="385" t="s">
        <v>705</v>
      </c>
      <c r="D113" s="386">
        <f>SUM(F113:I113)</f>
        <v>0</v>
      </c>
      <c r="E113" s="387"/>
      <c r="F113" s="387"/>
      <c r="G113" s="387"/>
      <c r="H113" s="387"/>
      <c r="I113" s="387"/>
      <c r="J113" s="387"/>
      <c r="K113" s="387"/>
      <c r="L113" s="390"/>
    </row>
    <row r="114" spans="1:12" ht="17.25" customHeight="1">
      <c r="A114" s="397"/>
      <c r="B114" s="406" t="s">
        <v>706</v>
      </c>
      <c r="C114" s="385" t="s">
        <v>707</v>
      </c>
      <c r="D114" s="386">
        <f>SUM(F114:I114)</f>
        <v>0</v>
      </c>
      <c r="E114" s="387"/>
      <c r="F114" s="387"/>
      <c r="G114" s="387"/>
      <c r="H114" s="387"/>
      <c r="I114" s="387"/>
      <c r="J114" s="387"/>
      <c r="K114" s="387"/>
      <c r="L114" s="390"/>
    </row>
    <row r="115" spans="1:12" ht="17.25" customHeight="1">
      <c r="A115" s="397"/>
      <c r="B115" s="406" t="s">
        <v>708</v>
      </c>
      <c r="C115" s="385" t="s">
        <v>709</v>
      </c>
      <c r="D115" s="386">
        <f>SUM(F115:I115)</f>
        <v>0</v>
      </c>
      <c r="E115" s="387"/>
      <c r="F115" s="387"/>
      <c r="G115" s="387"/>
      <c r="H115" s="387"/>
      <c r="I115" s="387"/>
      <c r="J115" s="387"/>
      <c r="K115" s="387"/>
      <c r="L115" s="390"/>
    </row>
    <row r="116" spans="1:12" s="379" customFormat="1" ht="17.25" customHeight="1">
      <c r="A116" s="419" t="s">
        <v>710</v>
      </c>
      <c r="B116" s="425"/>
      <c r="C116" s="404" t="s">
        <v>711</v>
      </c>
      <c r="D116" s="377">
        <f>SUM(D117:D119)</f>
        <v>0</v>
      </c>
      <c r="E116" s="377">
        <f aca="true" t="shared" si="24" ref="E116:L116">SUM(E117:E119)</f>
        <v>0</v>
      </c>
      <c r="F116" s="377">
        <f t="shared" si="24"/>
        <v>0</v>
      </c>
      <c r="G116" s="377">
        <f t="shared" si="24"/>
        <v>0</v>
      </c>
      <c r="H116" s="377">
        <f t="shared" si="24"/>
        <v>0</v>
      </c>
      <c r="I116" s="377">
        <f t="shared" si="24"/>
        <v>0</v>
      </c>
      <c r="J116" s="377">
        <f t="shared" si="24"/>
        <v>0</v>
      </c>
      <c r="K116" s="377">
        <f t="shared" si="24"/>
        <v>0</v>
      </c>
      <c r="L116" s="378">
        <f t="shared" si="24"/>
        <v>0</v>
      </c>
    </row>
    <row r="117" spans="1:12" ht="16.5" customHeight="1">
      <c r="A117" s="397"/>
      <c r="B117" s="426" t="s">
        <v>712</v>
      </c>
      <c r="C117" s="427" t="s">
        <v>713</v>
      </c>
      <c r="D117" s="381">
        <f>SUM(F117:I117)</f>
        <v>0</v>
      </c>
      <c r="E117" s="407"/>
      <c r="F117" s="407"/>
      <c r="G117" s="407"/>
      <c r="H117" s="407"/>
      <c r="I117" s="407"/>
      <c r="J117" s="407"/>
      <c r="K117" s="407"/>
      <c r="L117" s="410"/>
    </row>
    <row r="118" spans="1:12" ht="29.25" customHeight="1">
      <c r="A118" s="397"/>
      <c r="B118" s="132" t="s">
        <v>714</v>
      </c>
      <c r="C118" s="427" t="s">
        <v>715</v>
      </c>
      <c r="D118" s="381">
        <f>SUM(F118:I118)</f>
        <v>0</v>
      </c>
      <c r="E118" s="407"/>
      <c r="F118" s="407"/>
      <c r="G118" s="407"/>
      <c r="H118" s="407"/>
      <c r="I118" s="407"/>
      <c r="J118" s="407"/>
      <c r="K118" s="407"/>
      <c r="L118" s="410"/>
    </row>
    <row r="119" spans="1:12" ht="17.25" customHeight="1">
      <c r="A119" s="397"/>
      <c r="B119" s="268" t="s">
        <v>716</v>
      </c>
      <c r="C119" s="427" t="s">
        <v>717</v>
      </c>
      <c r="D119" s="381">
        <f>SUM(F119:I119)</f>
        <v>0</v>
      </c>
      <c r="E119" s="407"/>
      <c r="F119" s="407"/>
      <c r="G119" s="407"/>
      <c r="H119" s="407"/>
      <c r="I119" s="407"/>
      <c r="J119" s="407"/>
      <c r="K119" s="407"/>
      <c r="L119" s="410"/>
    </row>
    <row r="120" spans="1:12" ht="16.5" customHeight="1">
      <c r="A120" s="428" t="s">
        <v>718</v>
      </c>
      <c r="B120" s="429"/>
      <c r="C120" s="430" t="s">
        <v>719</v>
      </c>
      <c r="D120" s="377">
        <f>D121</f>
        <v>0</v>
      </c>
      <c r="E120" s="377">
        <f aca="true" t="shared" si="25" ref="E120:L120">E121</f>
        <v>0</v>
      </c>
      <c r="F120" s="377">
        <f t="shared" si="25"/>
        <v>0</v>
      </c>
      <c r="G120" s="377">
        <f t="shared" si="25"/>
        <v>0</v>
      </c>
      <c r="H120" s="377">
        <f t="shared" si="25"/>
        <v>0</v>
      </c>
      <c r="I120" s="377">
        <f t="shared" si="25"/>
        <v>0</v>
      </c>
      <c r="J120" s="377">
        <f t="shared" si="25"/>
        <v>0</v>
      </c>
      <c r="K120" s="377">
        <f t="shared" si="25"/>
        <v>0</v>
      </c>
      <c r="L120" s="378">
        <f t="shared" si="25"/>
        <v>0</v>
      </c>
    </row>
    <row r="121" spans="1:12" ht="16.5" customHeight="1">
      <c r="A121" s="397" t="s">
        <v>720</v>
      </c>
      <c r="B121" s="398"/>
      <c r="C121" s="376" t="s">
        <v>721</v>
      </c>
      <c r="D121" s="381">
        <f>SUM(F121:I121)</f>
        <v>0</v>
      </c>
      <c r="E121" s="407"/>
      <c r="F121" s="407"/>
      <c r="G121" s="407"/>
      <c r="H121" s="407"/>
      <c r="I121" s="407"/>
      <c r="J121" s="407"/>
      <c r="K121" s="407"/>
      <c r="L121" s="410"/>
    </row>
    <row r="122" spans="1:12" s="379" customFormat="1" ht="34.5" customHeight="1">
      <c r="A122" s="431" t="s">
        <v>722</v>
      </c>
      <c r="B122" s="432"/>
      <c r="C122" s="404" t="s">
        <v>723</v>
      </c>
      <c r="D122" s="377">
        <f>D123</f>
        <v>0</v>
      </c>
      <c r="E122" s="377">
        <f aca="true" t="shared" si="26" ref="E122:L122">E123</f>
        <v>0</v>
      </c>
      <c r="F122" s="377">
        <f t="shared" si="26"/>
        <v>0</v>
      </c>
      <c r="G122" s="377">
        <f t="shared" si="26"/>
        <v>0</v>
      </c>
      <c r="H122" s="377">
        <f t="shared" si="26"/>
        <v>0</v>
      </c>
      <c r="I122" s="377">
        <f t="shared" si="26"/>
        <v>0</v>
      </c>
      <c r="J122" s="377">
        <f t="shared" si="26"/>
        <v>0</v>
      </c>
      <c r="K122" s="377">
        <f t="shared" si="26"/>
        <v>0</v>
      </c>
      <c r="L122" s="378">
        <f t="shared" si="26"/>
        <v>0</v>
      </c>
    </row>
    <row r="123" spans="1:12" ht="41.25" customHeight="1">
      <c r="A123" s="433" t="s">
        <v>724</v>
      </c>
      <c r="B123" s="434"/>
      <c r="C123" s="376" t="s">
        <v>725</v>
      </c>
      <c r="D123" s="381">
        <f>SUM(D124:D134)</f>
        <v>0</v>
      </c>
      <c r="E123" s="381">
        <f aca="true" t="shared" si="27" ref="E123:L123">SUM(E124:E134)</f>
        <v>0</v>
      </c>
      <c r="F123" s="381">
        <f t="shared" si="27"/>
        <v>0</v>
      </c>
      <c r="G123" s="381">
        <f t="shared" si="27"/>
        <v>0</v>
      </c>
      <c r="H123" s="381">
        <f t="shared" si="27"/>
        <v>0</v>
      </c>
      <c r="I123" s="381">
        <f t="shared" si="27"/>
        <v>0</v>
      </c>
      <c r="J123" s="381">
        <f t="shared" si="27"/>
        <v>0</v>
      </c>
      <c r="K123" s="381">
        <f t="shared" si="27"/>
        <v>0</v>
      </c>
      <c r="L123" s="382">
        <f t="shared" si="27"/>
        <v>0</v>
      </c>
    </row>
    <row r="124" spans="1:12" ht="15.75" customHeight="1">
      <c r="A124" s="397"/>
      <c r="B124" s="398" t="s">
        <v>726</v>
      </c>
      <c r="C124" s="385" t="s">
        <v>727</v>
      </c>
      <c r="D124" s="386">
        <f aca="true" t="shared" si="28" ref="D124:D134">SUM(F124:I124)</f>
        <v>0</v>
      </c>
      <c r="E124" s="387"/>
      <c r="F124" s="387"/>
      <c r="G124" s="387"/>
      <c r="H124" s="387"/>
      <c r="I124" s="387"/>
      <c r="J124" s="387"/>
      <c r="K124" s="387"/>
      <c r="L124" s="390"/>
    </row>
    <row r="125" spans="1:12" ht="18" customHeight="1">
      <c r="A125" s="397"/>
      <c r="B125" s="422" t="s">
        <v>728</v>
      </c>
      <c r="C125" s="385" t="s">
        <v>729</v>
      </c>
      <c r="D125" s="386">
        <f t="shared" si="28"/>
        <v>0</v>
      </c>
      <c r="E125" s="387"/>
      <c r="F125" s="387"/>
      <c r="G125" s="387"/>
      <c r="H125" s="387"/>
      <c r="I125" s="387"/>
      <c r="J125" s="387"/>
      <c r="K125" s="387"/>
      <c r="L125" s="390"/>
    </row>
    <row r="126" spans="1:12" ht="18" customHeight="1">
      <c r="A126" s="397"/>
      <c r="B126" s="422" t="s">
        <v>730</v>
      </c>
      <c r="C126" s="385" t="s">
        <v>731</v>
      </c>
      <c r="D126" s="386">
        <f t="shared" si="28"/>
        <v>0</v>
      </c>
      <c r="E126" s="387"/>
      <c r="F126" s="387"/>
      <c r="G126" s="387"/>
      <c r="H126" s="387"/>
      <c r="I126" s="387"/>
      <c r="J126" s="387"/>
      <c r="K126" s="387"/>
      <c r="L126" s="390"/>
    </row>
    <row r="127" spans="1:12" ht="27" customHeight="1">
      <c r="A127" s="397"/>
      <c r="B127" s="406" t="s">
        <v>732</v>
      </c>
      <c r="C127" s="385" t="s">
        <v>733</v>
      </c>
      <c r="D127" s="386">
        <f t="shared" si="28"/>
        <v>0</v>
      </c>
      <c r="E127" s="435"/>
      <c r="F127" s="435"/>
      <c r="G127" s="435"/>
      <c r="H127" s="435"/>
      <c r="I127" s="435"/>
      <c r="J127" s="435"/>
      <c r="K127" s="435"/>
      <c r="L127" s="436"/>
    </row>
    <row r="128" spans="1:12" ht="27.75" customHeight="1">
      <c r="A128" s="397"/>
      <c r="B128" s="406" t="s">
        <v>734</v>
      </c>
      <c r="C128" s="385" t="s">
        <v>735</v>
      </c>
      <c r="D128" s="386">
        <f t="shared" si="28"/>
        <v>0</v>
      </c>
      <c r="E128" s="435"/>
      <c r="F128" s="435"/>
      <c r="G128" s="435"/>
      <c r="H128" s="435"/>
      <c r="I128" s="435"/>
      <c r="J128" s="435"/>
      <c r="K128" s="435"/>
      <c r="L128" s="436"/>
    </row>
    <row r="129" spans="1:12" ht="27" customHeight="1">
      <c r="A129" s="437"/>
      <c r="B129" s="406" t="s">
        <v>736</v>
      </c>
      <c r="C129" s="385" t="s">
        <v>737</v>
      </c>
      <c r="D129" s="386">
        <f t="shared" si="28"/>
        <v>0</v>
      </c>
      <c r="E129" s="387"/>
      <c r="F129" s="387"/>
      <c r="G129" s="387"/>
      <c r="H129" s="387"/>
      <c r="I129" s="387"/>
      <c r="J129" s="387"/>
      <c r="K129" s="387"/>
      <c r="L129" s="390"/>
    </row>
    <row r="130" spans="1:12" ht="30.75" customHeight="1">
      <c r="A130" s="437"/>
      <c r="B130" s="406" t="s">
        <v>738</v>
      </c>
      <c r="C130" s="385" t="s">
        <v>739</v>
      </c>
      <c r="D130" s="386">
        <f t="shared" si="28"/>
        <v>0</v>
      </c>
      <c r="E130" s="387"/>
      <c r="F130" s="387"/>
      <c r="G130" s="387"/>
      <c r="H130" s="387"/>
      <c r="I130" s="387"/>
      <c r="J130" s="387"/>
      <c r="K130" s="387"/>
      <c r="L130" s="390"/>
    </row>
    <row r="131" spans="1:12" ht="27" customHeight="1">
      <c r="A131" s="437"/>
      <c r="B131" s="406" t="s">
        <v>740</v>
      </c>
      <c r="C131" s="385" t="s">
        <v>741</v>
      </c>
      <c r="D131" s="386">
        <f t="shared" si="28"/>
        <v>0</v>
      </c>
      <c r="E131" s="387"/>
      <c r="F131" s="387"/>
      <c r="G131" s="387"/>
      <c r="H131" s="387"/>
      <c r="I131" s="387"/>
      <c r="J131" s="387"/>
      <c r="K131" s="387"/>
      <c r="L131" s="390"/>
    </row>
    <row r="132" spans="1:12" ht="33" customHeight="1">
      <c r="A132" s="437"/>
      <c r="B132" s="406" t="s">
        <v>742</v>
      </c>
      <c r="C132" s="385" t="s">
        <v>743</v>
      </c>
      <c r="D132" s="386">
        <f t="shared" si="28"/>
        <v>0</v>
      </c>
      <c r="E132" s="387"/>
      <c r="F132" s="387"/>
      <c r="G132" s="387"/>
      <c r="H132" s="387"/>
      <c r="I132" s="387"/>
      <c r="J132" s="387"/>
      <c r="K132" s="387"/>
      <c r="L132" s="390"/>
    </row>
    <row r="133" spans="1:12" ht="27" customHeight="1">
      <c r="A133" s="437"/>
      <c r="B133" s="406" t="s">
        <v>744</v>
      </c>
      <c r="C133" s="385" t="s">
        <v>745</v>
      </c>
      <c r="D133" s="386">
        <f t="shared" si="28"/>
        <v>0</v>
      </c>
      <c r="E133" s="387"/>
      <c r="F133" s="387"/>
      <c r="G133" s="387"/>
      <c r="H133" s="387"/>
      <c r="I133" s="387"/>
      <c r="J133" s="387"/>
      <c r="K133" s="387"/>
      <c r="L133" s="390"/>
    </row>
    <row r="134" spans="1:12" ht="20.25" customHeight="1">
      <c r="A134" s="437"/>
      <c r="B134" s="406" t="s">
        <v>746</v>
      </c>
      <c r="C134" s="385" t="s">
        <v>747</v>
      </c>
      <c r="D134" s="386">
        <f t="shared" si="28"/>
        <v>0</v>
      </c>
      <c r="E134" s="387"/>
      <c r="F134" s="387"/>
      <c r="G134" s="387"/>
      <c r="H134" s="387"/>
      <c r="I134" s="387"/>
      <c r="J134" s="387"/>
      <c r="K134" s="387"/>
      <c r="L134" s="390"/>
    </row>
    <row r="135" spans="1:12" s="379" customFormat="1" ht="17.25" customHeight="1">
      <c r="A135" s="419" t="s">
        <v>748</v>
      </c>
      <c r="B135" s="420"/>
      <c r="C135" s="404" t="s">
        <v>749</v>
      </c>
      <c r="D135" s="377">
        <f>D136+D139</f>
        <v>0</v>
      </c>
      <c r="E135" s="377">
        <f aca="true" t="shared" si="29" ref="E135:L135">E136+E139</f>
        <v>0</v>
      </c>
      <c r="F135" s="377">
        <f t="shared" si="29"/>
        <v>0</v>
      </c>
      <c r="G135" s="377">
        <f t="shared" si="29"/>
        <v>0</v>
      </c>
      <c r="H135" s="377">
        <f t="shared" si="29"/>
        <v>0</v>
      </c>
      <c r="I135" s="377">
        <f t="shared" si="29"/>
        <v>0</v>
      </c>
      <c r="J135" s="377">
        <f t="shared" si="29"/>
        <v>0</v>
      </c>
      <c r="K135" s="377">
        <f t="shared" si="29"/>
        <v>0</v>
      </c>
      <c r="L135" s="378">
        <f t="shared" si="29"/>
        <v>0</v>
      </c>
    </row>
    <row r="136" spans="1:12" s="379" customFormat="1" ht="17.25" customHeight="1">
      <c r="A136" s="433" t="s">
        <v>750</v>
      </c>
      <c r="B136" s="438"/>
      <c r="C136" s="376" t="s">
        <v>751</v>
      </c>
      <c r="D136" s="381">
        <f>SUM(D137:D138)</f>
        <v>0</v>
      </c>
      <c r="E136" s="381">
        <f aca="true" t="shared" si="30" ref="E136:L136">SUM(E137:E138)</f>
        <v>0</v>
      </c>
      <c r="F136" s="381">
        <f t="shared" si="30"/>
        <v>0</v>
      </c>
      <c r="G136" s="381">
        <f t="shared" si="30"/>
        <v>0</v>
      </c>
      <c r="H136" s="381">
        <f t="shared" si="30"/>
        <v>0</v>
      </c>
      <c r="I136" s="381">
        <f t="shared" si="30"/>
        <v>0</v>
      </c>
      <c r="J136" s="381">
        <f t="shared" si="30"/>
        <v>0</v>
      </c>
      <c r="K136" s="381">
        <f t="shared" si="30"/>
        <v>0</v>
      </c>
      <c r="L136" s="382">
        <f t="shared" si="30"/>
        <v>0</v>
      </c>
    </row>
    <row r="137" spans="1:12" s="379" customFormat="1" ht="17.25" customHeight="1">
      <c r="A137" s="419"/>
      <c r="B137" s="398" t="s">
        <v>752</v>
      </c>
      <c r="C137" s="385" t="s">
        <v>753</v>
      </c>
      <c r="D137" s="386">
        <f>SUM(F137:I137)</f>
        <v>0</v>
      </c>
      <c r="E137" s="387"/>
      <c r="F137" s="387"/>
      <c r="G137" s="387"/>
      <c r="H137" s="387"/>
      <c r="I137" s="387"/>
      <c r="J137" s="387"/>
      <c r="K137" s="387"/>
      <c r="L137" s="390"/>
    </row>
    <row r="138" spans="1:12" ht="27" customHeight="1">
      <c r="A138" s="439"/>
      <c r="B138" s="406" t="s">
        <v>754</v>
      </c>
      <c r="C138" s="385" t="s">
        <v>755</v>
      </c>
      <c r="D138" s="386">
        <f>SUM(F138:I138)</f>
        <v>0</v>
      </c>
      <c r="E138" s="387"/>
      <c r="F138" s="387"/>
      <c r="G138" s="387"/>
      <c r="H138" s="387"/>
      <c r="I138" s="387"/>
      <c r="J138" s="387"/>
      <c r="K138" s="387"/>
      <c r="L138" s="390"/>
    </row>
    <row r="139" spans="1:12" ht="29.25" customHeight="1">
      <c r="A139" s="433" t="s">
        <v>756</v>
      </c>
      <c r="B139" s="438"/>
      <c r="C139" s="376" t="s">
        <v>757</v>
      </c>
      <c r="D139" s="381">
        <f>SUM(D140:D141)</f>
        <v>0</v>
      </c>
      <c r="E139" s="381">
        <f aca="true" t="shared" si="31" ref="E139:L139">SUM(E140:E141)</f>
        <v>0</v>
      </c>
      <c r="F139" s="381">
        <f t="shared" si="31"/>
        <v>0</v>
      </c>
      <c r="G139" s="381">
        <f t="shared" si="31"/>
        <v>0</v>
      </c>
      <c r="H139" s="381">
        <f t="shared" si="31"/>
        <v>0</v>
      </c>
      <c r="I139" s="381">
        <f t="shared" si="31"/>
        <v>0</v>
      </c>
      <c r="J139" s="381">
        <f t="shared" si="31"/>
        <v>0</v>
      </c>
      <c r="K139" s="381">
        <f t="shared" si="31"/>
        <v>0</v>
      </c>
      <c r="L139" s="382">
        <f t="shared" si="31"/>
        <v>0</v>
      </c>
    </row>
    <row r="140" spans="1:12" ht="16.5" customHeight="1">
      <c r="A140" s="440"/>
      <c r="B140" s="398" t="s">
        <v>758</v>
      </c>
      <c r="C140" s="385" t="s">
        <v>759</v>
      </c>
      <c r="D140" s="386">
        <f>SUM(F140:I140)</f>
        <v>0</v>
      </c>
      <c r="E140" s="387"/>
      <c r="F140" s="387"/>
      <c r="G140" s="387"/>
      <c r="H140" s="387"/>
      <c r="I140" s="387"/>
      <c r="J140" s="387"/>
      <c r="K140" s="387"/>
      <c r="L140" s="390"/>
    </row>
    <row r="141" spans="1:12" ht="16.5" customHeight="1">
      <c r="A141" s="440"/>
      <c r="B141" s="398" t="s">
        <v>760</v>
      </c>
      <c r="C141" s="385" t="s">
        <v>761</v>
      </c>
      <c r="D141" s="386">
        <f>SUM(F141:I141)</f>
        <v>0</v>
      </c>
      <c r="E141" s="387"/>
      <c r="F141" s="387"/>
      <c r="G141" s="387"/>
      <c r="H141" s="387"/>
      <c r="I141" s="387"/>
      <c r="J141" s="387"/>
      <c r="K141" s="387"/>
      <c r="L141" s="390"/>
    </row>
    <row r="142" spans="1:12" ht="16.5" customHeight="1">
      <c r="A142" s="397" t="s">
        <v>762</v>
      </c>
      <c r="B142" s="384"/>
      <c r="C142" s="376" t="s">
        <v>763</v>
      </c>
      <c r="D142" s="377">
        <f>D143</f>
        <v>0</v>
      </c>
      <c r="E142" s="377">
        <f aca="true" t="shared" si="32" ref="E142:L142">E143</f>
        <v>0</v>
      </c>
      <c r="F142" s="377">
        <f t="shared" si="32"/>
        <v>0</v>
      </c>
      <c r="G142" s="377">
        <f t="shared" si="32"/>
        <v>0</v>
      </c>
      <c r="H142" s="377">
        <f t="shared" si="32"/>
        <v>0</v>
      </c>
      <c r="I142" s="377">
        <f t="shared" si="32"/>
        <v>0</v>
      </c>
      <c r="J142" s="377">
        <f t="shared" si="32"/>
        <v>0</v>
      </c>
      <c r="K142" s="377">
        <f t="shared" si="32"/>
        <v>0</v>
      </c>
      <c r="L142" s="378">
        <f t="shared" si="32"/>
        <v>0</v>
      </c>
    </row>
    <row r="143" spans="1:12" ht="16.5" customHeight="1">
      <c r="A143" s="441" t="s">
        <v>764</v>
      </c>
      <c r="B143" s="384"/>
      <c r="C143" s="376" t="s">
        <v>765</v>
      </c>
      <c r="D143" s="381">
        <f>SUM(D144:D147)</f>
        <v>0</v>
      </c>
      <c r="E143" s="381">
        <f aca="true" t="shared" si="33" ref="E143:L143">SUM(E144:E147)</f>
        <v>0</v>
      </c>
      <c r="F143" s="381">
        <f t="shared" si="33"/>
        <v>0</v>
      </c>
      <c r="G143" s="381">
        <f t="shared" si="33"/>
        <v>0</v>
      </c>
      <c r="H143" s="381">
        <f t="shared" si="33"/>
        <v>0</v>
      </c>
      <c r="I143" s="381">
        <f t="shared" si="33"/>
        <v>0</v>
      </c>
      <c r="J143" s="381">
        <f t="shared" si="33"/>
        <v>0</v>
      </c>
      <c r="K143" s="381">
        <f t="shared" si="33"/>
        <v>0</v>
      </c>
      <c r="L143" s="382">
        <f t="shared" si="33"/>
        <v>0</v>
      </c>
    </row>
    <row r="144" spans="1:12" ht="16.5" customHeight="1">
      <c r="A144" s="397"/>
      <c r="B144" s="442" t="s">
        <v>766</v>
      </c>
      <c r="C144" s="385" t="s">
        <v>767</v>
      </c>
      <c r="D144" s="386">
        <f>SUM(F144:I144)</f>
        <v>0</v>
      </c>
      <c r="E144" s="387"/>
      <c r="F144" s="387"/>
      <c r="G144" s="387"/>
      <c r="H144" s="387"/>
      <c r="I144" s="387"/>
      <c r="J144" s="387"/>
      <c r="K144" s="387"/>
      <c r="L144" s="390"/>
    </row>
    <row r="145" spans="1:12" ht="16.5" customHeight="1">
      <c r="A145" s="399"/>
      <c r="B145" s="442" t="s">
        <v>768</v>
      </c>
      <c r="C145" s="385" t="s">
        <v>769</v>
      </c>
      <c r="D145" s="386">
        <f>SUM(F145:I145)</f>
        <v>0</v>
      </c>
      <c r="E145" s="387"/>
      <c r="F145" s="387"/>
      <c r="G145" s="387"/>
      <c r="H145" s="387"/>
      <c r="I145" s="387"/>
      <c r="J145" s="387"/>
      <c r="K145" s="387"/>
      <c r="L145" s="390"/>
    </row>
    <row r="146" spans="1:12" ht="16.5" customHeight="1">
      <c r="A146" s="399"/>
      <c r="B146" s="442" t="s">
        <v>770</v>
      </c>
      <c r="C146" s="385" t="s">
        <v>771</v>
      </c>
      <c r="D146" s="386">
        <f>SUM(F146:I146)</f>
        <v>0</v>
      </c>
      <c r="E146" s="387"/>
      <c r="F146" s="387"/>
      <c r="G146" s="387"/>
      <c r="H146" s="387"/>
      <c r="I146" s="387"/>
      <c r="J146" s="387"/>
      <c r="K146" s="387"/>
      <c r="L146" s="390"/>
    </row>
    <row r="147" spans="1:12" ht="16.5" customHeight="1">
      <c r="A147" s="399"/>
      <c r="B147" s="442" t="s">
        <v>772</v>
      </c>
      <c r="C147" s="385" t="s">
        <v>773</v>
      </c>
      <c r="D147" s="386">
        <f>SUM(F147:I147)</f>
        <v>0</v>
      </c>
      <c r="E147" s="387"/>
      <c r="F147" s="387"/>
      <c r="G147" s="387"/>
      <c r="H147" s="387"/>
      <c r="I147" s="387"/>
      <c r="J147" s="387"/>
      <c r="K147" s="387"/>
      <c r="L147" s="390"/>
    </row>
    <row r="148" spans="1:12" s="379" customFormat="1" ht="32.25" customHeight="1">
      <c r="A148" s="443" t="s">
        <v>774</v>
      </c>
      <c r="B148" s="444"/>
      <c r="C148" s="404" t="s">
        <v>775</v>
      </c>
      <c r="D148" s="377">
        <f>SUM(D149:D160)</f>
        <v>182</v>
      </c>
      <c r="E148" s="377">
        <f aca="true" t="shared" si="34" ref="E148:L148">SUM(E149:E160)</f>
        <v>0</v>
      </c>
      <c r="F148" s="377">
        <f t="shared" si="34"/>
        <v>32</v>
      </c>
      <c r="G148" s="377">
        <f t="shared" si="34"/>
        <v>50</v>
      </c>
      <c r="H148" s="377">
        <f t="shared" si="34"/>
        <v>50</v>
      </c>
      <c r="I148" s="377">
        <f t="shared" si="34"/>
        <v>50</v>
      </c>
      <c r="J148" s="377">
        <f t="shared" si="34"/>
        <v>186</v>
      </c>
      <c r="K148" s="377">
        <f t="shared" si="34"/>
        <v>191</v>
      </c>
      <c r="L148" s="378">
        <f t="shared" si="34"/>
        <v>198</v>
      </c>
    </row>
    <row r="149" spans="1:12" ht="15" customHeight="1">
      <c r="A149" s="397" t="s">
        <v>776</v>
      </c>
      <c r="B149" s="411"/>
      <c r="C149" s="376" t="s">
        <v>777</v>
      </c>
      <c r="D149" s="381">
        <f aca="true" t="shared" si="35" ref="D149:D160">SUM(F149:I149)</f>
        <v>182</v>
      </c>
      <c r="E149" s="407"/>
      <c r="F149" s="408">
        <v>32</v>
      </c>
      <c r="G149" s="408">
        <v>50</v>
      </c>
      <c r="H149" s="408">
        <v>50</v>
      </c>
      <c r="I149" s="407">
        <v>50</v>
      </c>
      <c r="J149" s="407">
        <v>186</v>
      </c>
      <c r="K149" s="407">
        <v>191</v>
      </c>
      <c r="L149" s="410">
        <v>198</v>
      </c>
    </row>
    <row r="150" spans="1:12" ht="15" customHeight="1">
      <c r="A150" s="413" t="s">
        <v>778</v>
      </c>
      <c r="B150" s="411"/>
      <c r="C150" s="376" t="s">
        <v>779</v>
      </c>
      <c r="D150" s="381">
        <f t="shared" si="35"/>
        <v>0</v>
      </c>
      <c r="E150" s="407"/>
      <c r="F150" s="407"/>
      <c r="G150" s="407"/>
      <c r="H150" s="407"/>
      <c r="I150" s="407"/>
      <c r="J150" s="407"/>
      <c r="K150" s="407"/>
      <c r="L150" s="410"/>
    </row>
    <row r="151" spans="1:12" ht="15" customHeight="1">
      <c r="A151" s="413" t="s">
        <v>780</v>
      </c>
      <c r="B151" s="411"/>
      <c r="C151" s="376" t="s">
        <v>781</v>
      </c>
      <c r="D151" s="381">
        <f t="shared" si="35"/>
        <v>0</v>
      </c>
      <c r="E151" s="407"/>
      <c r="F151" s="407"/>
      <c r="G151" s="407"/>
      <c r="H151" s="407"/>
      <c r="I151" s="407"/>
      <c r="J151" s="407"/>
      <c r="K151" s="407"/>
      <c r="L151" s="410"/>
    </row>
    <row r="152" spans="1:12" ht="15" customHeight="1">
      <c r="A152" s="445" t="s">
        <v>782</v>
      </c>
      <c r="B152" s="446"/>
      <c r="C152" s="376" t="s">
        <v>783</v>
      </c>
      <c r="D152" s="381">
        <f t="shared" si="35"/>
        <v>0</v>
      </c>
      <c r="E152" s="407"/>
      <c r="F152" s="407"/>
      <c r="G152" s="407"/>
      <c r="H152" s="407"/>
      <c r="I152" s="407"/>
      <c r="J152" s="407"/>
      <c r="K152" s="407"/>
      <c r="L152" s="410"/>
    </row>
    <row r="153" spans="1:12" ht="15" customHeight="1">
      <c r="A153" s="445" t="s">
        <v>784</v>
      </c>
      <c r="B153" s="446"/>
      <c r="C153" s="376" t="s">
        <v>785</v>
      </c>
      <c r="D153" s="381">
        <f t="shared" si="35"/>
        <v>0</v>
      </c>
      <c r="E153" s="407"/>
      <c r="F153" s="407"/>
      <c r="G153" s="407"/>
      <c r="H153" s="407"/>
      <c r="I153" s="407"/>
      <c r="J153" s="407"/>
      <c r="K153" s="407"/>
      <c r="L153" s="410"/>
    </row>
    <row r="154" spans="1:12" ht="15" customHeight="1">
      <c r="A154" s="413" t="s">
        <v>786</v>
      </c>
      <c r="B154" s="411"/>
      <c r="C154" s="376" t="s">
        <v>787</v>
      </c>
      <c r="D154" s="381">
        <f t="shared" si="35"/>
        <v>0</v>
      </c>
      <c r="E154" s="407"/>
      <c r="F154" s="407"/>
      <c r="G154" s="407"/>
      <c r="H154" s="407"/>
      <c r="I154" s="407"/>
      <c r="J154" s="407"/>
      <c r="K154" s="407"/>
      <c r="L154" s="410"/>
    </row>
    <row r="155" spans="1:12" ht="15" customHeight="1">
      <c r="A155" s="413" t="s">
        <v>788</v>
      </c>
      <c r="B155" s="411"/>
      <c r="C155" s="376" t="s">
        <v>789</v>
      </c>
      <c r="D155" s="381">
        <f t="shared" si="35"/>
        <v>0</v>
      </c>
      <c r="E155" s="407"/>
      <c r="F155" s="407"/>
      <c r="G155" s="407"/>
      <c r="H155" s="407"/>
      <c r="I155" s="407"/>
      <c r="J155" s="407"/>
      <c r="K155" s="407"/>
      <c r="L155" s="410"/>
    </row>
    <row r="156" spans="1:12" ht="32.25" customHeight="1">
      <c r="A156" s="447" t="s">
        <v>790</v>
      </c>
      <c r="B156" s="133"/>
      <c r="C156" s="376" t="s">
        <v>791</v>
      </c>
      <c r="D156" s="381">
        <f t="shared" si="35"/>
        <v>0</v>
      </c>
      <c r="E156" s="407"/>
      <c r="F156" s="407"/>
      <c r="G156" s="407"/>
      <c r="H156" s="407"/>
      <c r="I156" s="407"/>
      <c r="J156" s="407"/>
      <c r="K156" s="407"/>
      <c r="L156" s="410"/>
    </row>
    <row r="157" spans="1:12" ht="15" customHeight="1">
      <c r="A157" s="413" t="s">
        <v>792</v>
      </c>
      <c r="B157" s="411"/>
      <c r="C157" s="376" t="s">
        <v>793</v>
      </c>
      <c r="D157" s="381">
        <f t="shared" si="35"/>
        <v>0</v>
      </c>
      <c r="E157" s="407"/>
      <c r="F157" s="407"/>
      <c r="G157" s="407"/>
      <c r="H157" s="407"/>
      <c r="I157" s="407"/>
      <c r="J157" s="407"/>
      <c r="K157" s="407"/>
      <c r="L157" s="410"/>
    </row>
    <row r="158" spans="1:12" ht="15" customHeight="1">
      <c r="A158" s="413" t="s">
        <v>794</v>
      </c>
      <c r="B158" s="429"/>
      <c r="C158" s="376" t="s">
        <v>795</v>
      </c>
      <c r="D158" s="381">
        <f t="shared" si="35"/>
        <v>0</v>
      </c>
      <c r="E158" s="407"/>
      <c r="F158" s="407"/>
      <c r="G158" s="407"/>
      <c r="H158" s="407"/>
      <c r="I158" s="407"/>
      <c r="J158" s="407"/>
      <c r="K158" s="407"/>
      <c r="L158" s="410"/>
    </row>
    <row r="159" spans="1:12" ht="15" customHeight="1">
      <c r="A159" s="413" t="s">
        <v>796</v>
      </c>
      <c r="B159" s="429"/>
      <c r="C159" s="376" t="s">
        <v>797</v>
      </c>
      <c r="D159" s="381">
        <f t="shared" si="35"/>
        <v>0</v>
      </c>
      <c r="E159" s="407"/>
      <c r="F159" s="407"/>
      <c r="G159" s="407"/>
      <c r="H159" s="407"/>
      <c r="I159" s="407"/>
      <c r="J159" s="407"/>
      <c r="K159" s="407"/>
      <c r="L159" s="410"/>
    </row>
    <row r="160" spans="1:12" ht="18" customHeight="1">
      <c r="A160" s="448" t="s">
        <v>798</v>
      </c>
      <c r="B160" s="422"/>
      <c r="C160" s="376" t="s">
        <v>799</v>
      </c>
      <c r="D160" s="381">
        <f t="shared" si="35"/>
        <v>0</v>
      </c>
      <c r="E160" s="407"/>
      <c r="F160" s="407"/>
      <c r="G160" s="407"/>
      <c r="H160" s="407"/>
      <c r="I160" s="407"/>
      <c r="J160" s="407"/>
      <c r="K160" s="407"/>
      <c r="L160" s="410"/>
    </row>
    <row r="161" spans="1:12" ht="15" customHeight="1">
      <c r="A161" s="449" t="s">
        <v>800</v>
      </c>
      <c r="B161" s="450"/>
      <c r="C161" s="376" t="s">
        <v>801</v>
      </c>
      <c r="D161" s="377">
        <f>D162+D165</f>
        <v>0</v>
      </c>
      <c r="E161" s="377">
        <f aca="true" t="shared" si="36" ref="E161:L161">E162+E165</f>
        <v>0</v>
      </c>
      <c r="F161" s="377">
        <f t="shared" si="36"/>
        <v>0</v>
      </c>
      <c r="G161" s="377">
        <f t="shared" si="36"/>
        <v>0</v>
      </c>
      <c r="H161" s="377">
        <f t="shared" si="36"/>
        <v>0</v>
      </c>
      <c r="I161" s="377">
        <f t="shared" si="36"/>
        <v>0</v>
      </c>
      <c r="J161" s="377">
        <f t="shared" si="36"/>
        <v>0</v>
      </c>
      <c r="K161" s="377">
        <f t="shared" si="36"/>
        <v>0</v>
      </c>
      <c r="L161" s="378">
        <f t="shared" si="36"/>
        <v>0</v>
      </c>
    </row>
    <row r="162" spans="1:12" s="379" customFormat="1" ht="15" customHeight="1">
      <c r="A162" s="451" t="s">
        <v>802</v>
      </c>
      <c r="B162" s="420"/>
      <c r="C162" s="404" t="s">
        <v>803</v>
      </c>
      <c r="D162" s="377">
        <f>SUM(D163:D164)</f>
        <v>0</v>
      </c>
      <c r="E162" s="377">
        <f aca="true" t="shared" si="37" ref="E162:L162">SUM(E163:E164)</f>
        <v>0</v>
      </c>
      <c r="F162" s="377">
        <f t="shared" si="37"/>
        <v>0</v>
      </c>
      <c r="G162" s="377">
        <f t="shared" si="37"/>
        <v>0</v>
      </c>
      <c r="H162" s="377">
        <f t="shared" si="37"/>
        <v>0</v>
      </c>
      <c r="I162" s="377">
        <f t="shared" si="37"/>
        <v>0</v>
      </c>
      <c r="J162" s="377">
        <f t="shared" si="37"/>
        <v>0</v>
      </c>
      <c r="K162" s="377">
        <f t="shared" si="37"/>
        <v>0</v>
      </c>
      <c r="L162" s="378">
        <f t="shared" si="37"/>
        <v>0</v>
      </c>
    </row>
    <row r="163" spans="1:12" ht="29.25" customHeight="1">
      <c r="A163" s="452" t="s">
        <v>804</v>
      </c>
      <c r="B163" s="453"/>
      <c r="C163" s="376" t="s">
        <v>805</v>
      </c>
      <c r="D163" s="381">
        <f>SUM(F163:I163)</f>
        <v>0</v>
      </c>
      <c r="E163" s="407"/>
      <c r="F163" s="407"/>
      <c r="G163" s="407"/>
      <c r="H163" s="407"/>
      <c r="I163" s="407"/>
      <c r="J163" s="407"/>
      <c r="K163" s="407"/>
      <c r="L163" s="410"/>
    </row>
    <row r="164" spans="1:12" ht="15" customHeight="1">
      <c r="A164" s="413" t="s">
        <v>806</v>
      </c>
      <c r="B164" s="411"/>
      <c r="C164" s="376" t="s">
        <v>807</v>
      </c>
      <c r="D164" s="381">
        <f>SUM(F164:I164)</f>
        <v>0</v>
      </c>
      <c r="E164" s="407"/>
      <c r="F164" s="407"/>
      <c r="G164" s="407"/>
      <c r="H164" s="407"/>
      <c r="I164" s="407"/>
      <c r="J164" s="407"/>
      <c r="K164" s="407"/>
      <c r="L164" s="410"/>
    </row>
    <row r="165" spans="1:12" s="379" customFormat="1" ht="15" customHeight="1">
      <c r="A165" s="454" t="s">
        <v>808</v>
      </c>
      <c r="B165" s="420"/>
      <c r="C165" s="404" t="s">
        <v>809</v>
      </c>
      <c r="D165" s="377">
        <f>D166+D171</f>
        <v>0</v>
      </c>
      <c r="E165" s="377">
        <f aca="true" t="shared" si="38" ref="E165:L165">E166+E171</f>
        <v>0</v>
      </c>
      <c r="F165" s="377">
        <f t="shared" si="38"/>
        <v>0</v>
      </c>
      <c r="G165" s="377">
        <f t="shared" si="38"/>
        <v>0</v>
      </c>
      <c r="H165" s="377">
        <f t="shared" si="38"/>
        <v>0</v>
      </c>
      <c r="I165" s="377">
        <f t="shared" si="38"/>
        <v>0</v>
      </c>
      <c r="J165" s="377">
        <f t="shared" si="38"/>
        <v>0</v>
      </c>
      <c r="K165" s="377">
        <f t="shared" si="38"/>
        <v>0</v>
      </c>
      <c r="L165" s="378">
        <f t="shared" si="38"/>
        <v>0</v>
      </c>
    </row>
    <row r="166" spans="1:12" ht="27.75" customHeight="1">
      <c r="A166" s="421" t="s">
        <v>810</v>
      </c>
      <c r="B166" s="275"/>
      <c r="C166" s="376" t="s">
        <v>811</v>
      </c>
      <c r="D166" s="381">
        <f>SUM(D167:D170)</f>
        <v>0</v>
      </c>
      <c r="E166" s="381">
        <f aca="true" t="shared" si="39" ref="E166:L166">SUM(E167:E170)</f>
        <v>0</v>
      </c>
      <c r="F166" s="381">
        <f t="shared" si="39"/>
        <v>0</v>
      </c>
      <c r="G166" s="381">
        <f t="shared" si="39"/>
        <v>0</v>
      </c>
      <c r="H166" s="381">
        <f t="shared" si="39"/>
        <v>0</v>
      </c>
      <c r="I166" s="381">
        <f t="shared" si="39"/>
        <v>0</v>
      </c>
      <c r="J166" s="381">
        <f t="shared" si="39"/>
        <v>0</v>
      </c>
      <c r="K166" s="381">
        <f t="shared" si="39"/>
        <v>0</v>
      </c>
      <c r="L166" s="382">
        <f t="shared" si="39"/>
        <v>0</v>
      </c>
    </row>
    <row r="167" spans="1:12" ht="15" customHeight="1">
      <c r="A167" s="397"/>
      <c r="B167" s="406" t="s">
        <v>812</v>
      </c>
      <c r="C167" s="385" t="s">
        <v>813</v>
      </c>
      <c r="D167" s="386">
        <f>SUM(F167:I167)</f>
        <v>0</v>
      </c>
      <c r="E167" s="387"/>
      <c r="F167" s="387"/>
      <c r="G167" s="387"/>
      <c r="H167" s="387"/>
      <c r="I167" s="387"/>
      <c r="J167" s="387"/>
      <c r="K167" s="387"/>
      <c r="L167" s="390"/>
    </row>
    <row r="168" spans="1:12" ht="15" customHeight="1">
      <c r="A168" s="397"/>
      <c r="B168" s="406" t="s">
        <v>814</v>
      </c>
      <c r="C168" s="385" t="s">
        <v>815</v>
      </c>
      <c r="D168" s="386">
        <f>SUM(F168:I168)</f>
        <v>0</v>
      </c>
      <c r="E168" s="387"/>
      <c r="F168" s="387"/>
      <c r="G168" s="387"/>
      <c r="H168" s="387"/>
      <c r="I168" s="387"/>
      <c r="J168" s="387"/>
      <c r="K168" s="387"/>
      <c r="L168" s="390"/>
    </row>
    <row r="169" spans="1:12" ht="15" customHeight="1">
      <c r="A169" s="397"/>
      <c r="B169" s="406" t="s">
        <v>816</v>
      </c>
      <c r="C169" s="385" t="s">
        <v>817</v>
      </c>
      <c r="D169" s="386">
        <f>SUM(F169:I169)</f>
        <v>0</v>
      </c>
      <c r="E169" s="387"/>
      <c r="F169" s="387"/>
      <c r="G169" s="387"/>
      <c r="H169" s="387"/>
      <c r="I169" s="387"/>
      <c r="J169" s="387"/>
      <c r="K169" s="387"/>
      <c r="L169" s="390"/>
    </row>
    <row r="170" spans="1:12" ht="15" customHeight="1">
      <c r="A170" s="397"/>
      <c r="B170" s="384" t="s">
        <v>818</v>
      </c>
      <c r="C170" s="385" t="s">
        <v>819</v>
      </c>
      <c r="D170" s="386">
        <f>SUM(F170:I170)</f>
        <v>0</v>
      </c>
      <c r="E170" s="387"/>
      <c r="F170" s="387"/>
      <c r="G170" s="387"/>
      <c r="H170" s="387"/>
      <c r="I170" s="387"/>
      <c r="J170" s="387"/>
      <c r="K170" s="387"/>
      <c r="L170" s="390"/>
    </row>
    <row r="171" spans="1:12" ht="15" customHeight="1">
      <c r="A171" s="383" t="s">
        <v>820</v>
      </c>
      <c r="B171" s="411"/>
      <c r="C171" s="376" t="s">
        <v>821</v>
      </c>
      <c r="D171" s="381">
        <f>SUM(D172:D174)</f>
        <v>0</v>
      </c>
      <c r="E171" s="381">
        <f aca="true" t="shared" si="40" ref="E171:L171">SUM(E172:E174)</f>
        <v>0</v>
      </c>
      <c r="F171" s="381">
        <f t="shared" si="40"/>
        <v>0</v>
      </c>
      <c r="G171" s="381">
        <f t="shared" si="40"/>
        <v>0</v>
      </c>
      <c r="H171" s="381">
        <f t="shared" si="40"/>
        <v>0</v>
      </c>
      <c r="I171" s="381">
        <f t="shared" si="40"/>
        <v>0</v>
      </c>
      <c r="J171" s="381">
        <f t="shared" si="40"/>
        <v>0</v>
      </c>
      <c r="K171" s="381">
        <f t="shared" si="40"/>
        <v>0</v>
      </c>
      <c r="L171" s="382">
        <f t="shared" si="40"/>
        <v>0</v>
      </c>
    </row>
    <row r="172" spans="1:12" ht="15" customHeight="1">
      <c r="A172" s="397"/>
      <c r="B172" s="384" t="s">
        <v>822</v>
      </c>
      <c r="C172" s="385" t="s">
        <v>823</v>
      </c>
      <c r="D172" s="386">
        <f>SUM(F172:I172)</f>
        <v>0</v>
      </c>
      <c r="E172" s="387"/>
      <c r="F172" s="387"/>
      <c r="G172" s="387"/>
      <c r="H172" s="387"/>
      <c r="I172" s="387"/>
      <c r="J172" s="387"/>
      <c r="K172" s="387"/>
      <c r="L172" s="390"/>
    </row>
    <row r="173" spans="1:12" ht="15" customHeight="1">
      <c r="A173" s="397"/>
      <c r="B173" s="384" t="s">
        <v>824</v>
      </c>
      <c r="C173" s="385" t="s">
        <v>825</v>
      </c>
      <c r="D173" s="386">
        <f>SUM(F173:I173)</f>
        <v>0</v>
      </c>
      <c r="E173" s="387"/>
      <c r="F173" s="387"/>
      <c r="G173" s="387"/>
      <c r="H173" s="387"/>
      <c r="I173" s="387"/>
      <c r="J173" s="387"/>
      <c r="K173" s="387"/>
      <c r="L173" s="390"/>
    </row>
    <row r="174" spans="1:12" ht="15" customHeight="1">
      <c r="A174" s="397"/>
      <c r="B174" s="384" t="s">
        <v>826</v>
      </c>
      <c r="C174" s="385" t="s">
        <v>827</v>
      </c>
      <c r="D174" s="386">
        <f>SUM(F174:I174)</f>
        <v>0</v>
      </c>
      <c r="E174" s="387"/>
      <c r="F174" s="387"/>
      <c r="G174" s="387"/>
      <c r="H174" s="387"/>
      <c r="I174" s="387"/>
      <c r="J174" s="387"/>
      <c r="K174" s="387"/>
      <c r="L174" s="390"/>
    </row>
    <row r="175" spans="1:12" s="379" customFormat="1" ht="33.75" customHeight="1">
      <c r="A175" s="443" t="s">
        <v>828</v>
      </c>
      <c r="B175" s="444"/>
      <c r="C175" s="404" t="s">
        <v>829</v>
      </c>
      <c r="D175" s="63">
        <f>D176</f>
        <v>0</v>
      </c>
      <c r="E175" s="63">
        <f aca="true" t="shared" si="41" ref="E175:L176">E176</f>
        <v>0</v>
      </c>
      <c r="F175" s="63">
        <f t="shared" si="41"/>
        <v>0</v>
      </c>
      <c r="G175" s="63">
        <f t="shared" si="41"/>
        <v>0</v>
      </c>
      <c r="H175" s="63">
        <f t="shared" si="41"/>
        <v>0</v>
      </c>
      <c r="I175" s="63">
        <f t="shared" si="41"/>
        <v>0</v>
      </c>
      <c r="J175" s="63">
        <f t="shared" si="41"/>
        <v>0</v>
      </c>
      <c r="K175" s="63">
        <f t="shared" si="41"/>
        <v>0</v>
      </c>
      <c r="L175" s="64">
        <f t="shared" si="41"/>
        <v>0</v>
      </c>
    </row>
    <row r="176" spans="1:12" ht="23.25" customHeight="1">
      <c r="A176" s="455" t="s">
        <v>830</v>
      </c>
      <c r="B176" s="275"/>
      <c r="C176" s="376" t="s">
        <v>831</v>
      </c>
      <c r="D176" s="456">
        <f>D177</f>
        <v>0</v>
      </c>
      <c r="E176" s="456">
        <f t="shared" si="41"/>
        <v>0</v>
      </c>
      <c r="F176" s="456">
        <f t="shared" si="41"/>
        <v>0</v>
      </c>
      <c r="G176" s="456">
        <f t="shared" si="41"/>
        <v>0</v>
      </c>
      <c r="H176" s="456">
        <f t="shared" si="41"/>
        <v>0</v>
      </c>
      <c r="I176" s="456">
        <f t="shared" si="41"/>
        <v>0</v>
      </c>
      <c r="J176" s="456">
        <f t="shared" si="41"/>
        <v>0</v>
      </c>
      <c r="K176" s="456">
        <f t="shared" si="41"/>
        <v>0</v>
      </c>
      <c r="L176" s="457">
        <f t="shared" si="41"/>
        <v>0</v>
      </c>
    </row>
    <row r="177" spans="1:12" ht="25.5">
      <c r="A177" s="397"/>
      <c r="B177" s="458" t="s">
        <v>832</v>
      </c>
      <c r="C177" s="376" t="s">
        <v>833</v>
      </c>
      <c r="D177" s="381">
        <f>SUM(F177:I177)</f>
        <v>0</v>
      </c>
      <c r="E177" s="459"/>
      <c r="F177" s="459"/>
      <c r="G177" s="459"/>
      <c r="H177" s="459"/>
      <c r="I177" s="459"/>
      <c r="J177" s="459"/>
      <c r="K177" s="459"/>
      <c r="L177" s="460"/>
    </row>
    <row r="178" spans="1:12" ht="16.5" customHeight="1">
      <c r="A178" s="461" t="s">
        <v>834</v>
      </c>
      <c r="B178" s="462"/>
      <c r="C178" s="376" t="s">
        <v>835</v>
      </c>
      <c r="D178" s="377"/>
      <c r="E178" s="408"/>
      <c r="F178" s="408"/>
      <c r="G178" s="408"/>
      <c r="H178" s="408"/>
      <c r="I178" s="408"/>
      <c r="J178" s="408"/>
      <c r="K178" s="408"/>
      <c r="L178" s="409"/>
    </row>
    <row r="179" spans="1:12" ht="16.5" customHeight="1">
      <c r="A179" s="397" t="s">
        <v>836</v>
      </c>
      <c r="B179" s="411"/>
      <c r="C179" s="463" t="s">
        <v>837</v>
      </c>
      <c r="D179" s="381">
        <f>D180</f>
        <v>0</v>
      </c>
      <c r="E179" s="381">
        <f aca="true" t="shared" si="42" ref="E179:L179">E180</f>
        <v>0</v>
      </c>
      <c r="F179" s="381">
        <f t="shared" si="42"/>
        <v>0</v>
      </c>
      <c r="G179" s="381">
        <f t="shared" si="42"/>
        <v>0</v>
      </c>
      <c r="H179" s="381">
        <f t="shared" si="42"/>
        <v>0</v>
      </c>
      <c r="I179" s="381">
        <f t="shared" si="42"/>
        <v>0</v>
      </c>
      <c r="J179" s="381">
        <f t="shared" si="42"/>
        <v>0</v>
      </c>
      <c r="K179" s="381">
        <f t="shared" si="42"/>
        <v>0</v>
      </c>
      <c r="L179" s="382">
        <f t="shared" si="42"/>
        <v>0</v>
      </c>
    </row>
    <row r="180" spans="1:12" ht="16.5" customHeight="1">
      <c r="A180" s="461"/>
      <c r="B180" s="384" t="s">
        <v>483</v>
      </c>
      <c r="C180" s="464" t="s">
        <v>838</v>
      </c>
      <c r="D180" s="386">
        <f>SUM(F180:I180)</f>
        <v>0</v>
      </c>
      <c r="E180" s="387"/>
      <c r="F180" s="387"/>
      <c r="G180" s="387"/>
      <c r="H180" s="387"/>
      <c r="I180" s="387"/>
      <c r="J180" s="387"/>
      <c r="K180" s="387"/>
      <c r="L180" s="390"/>
    </row>
    <row r="181" spans="1:12" s="467" customFormat="1" ht="12.75">
      <c r="A181" s="465" t="s">
        <v>839</v>
      </c>
      <c r="B181" s="466"/>
      <c r="C181" s="463" t="s">
        <v>840</v>
      </c>
      <c r="D181" s="381">
        <f>D182</f>
        <v>87</v>
      </c>
      <c r="E181" s="381">
        <f aca="true" t="shared" si="43" ref="E181:L181">E182</f>
        <v>0</v>
      </c>
      <c r="F181" s="381">
        <f t="shared" si="43"/>
        <v>87</v>
      </c>
      <c r="G181" s="381">
        <f t="shared" si="43"/>
        <v>0</v>
      </c>
      <c r="H181" s="381">
        <f t="shared" si="43"/>
        <v>0</v>
      </c>
      <c r="I181" s="381">
        <f t="shared" si="43"/>
        <v>0</v>
      </c>
      <c r="J181" s="381">
        <f t="shared" si="43"/>
        <v>0</v>
      </c>
      <c r="K181" s="381">
        <f t="shared" si="43"/>
        <v>0</v>
      </c>
      <c r="L181" s="382">
        <f t="shared" si="43"/>
        <v>0</v>
      </c>
    </row>
    <row r="182" spans="1:12" ht="12.75">
      <c r="A182" s="440"/>
      <c r="B182" s="468" t="s">
        <v>489</v>
      </c>
      <c r="C182" s="464" t="s">
        <v>841</v>
      </c>
      <c r="D182" s="386">
        <f>SUM(F182:I182)</f>
        <v>87</v>
      </c>
      <c r="E182" s="387"/>
      <c r="F182" s="387">
        <v>87</v>
      </c>
      <c r="G182" s="387"/>
      <c r="H182" s="387"/>
      <c r="I182" s="387"/>
      <c r="J182" s="387"/>
      <c r="K182" s="387"/>
      <c r="L182" s="390"/>
    </row>
    <row r="183" spans="1:12" s="474" customFormat="1" ht="39" customHeight="1">
      <c r="A183" s="469" t="s">
        <v>842</v>
      </c>
      <c r="B183" s="470"/>
      <c r="C183" s="471"/>
      <c r="D183" s="472">
        <f>D184+D189+D200+D257+D269+D272</f>
        <v>2053.23</v>
      </c>
      <c r="E183" s="472">
        <f aca="true" t="shared" si="44" ref="E183:L183">E184+E189+E200+E257+E269+E272</f>
        <v>0</v>
      </c>
      <c r="F183" s="472">
        <f t="shared" si="44"/>
        <v>352</v>
      </c>
      <c r="G183" s="472">
        <f t="shared" si="44"/>
        <v>460.23</v>
      </c>
      <c r="H183" s="472">
        <f t="shared" si="44"/>
        <v>621</v>
      </c>
      <c r="I183" s="472">
        <f t="shared" si="44"/>
        <v>620</v>
      </c>
      <c r="J183" s="472">
        <f t="shared" si="44"/>
        <v>4174.42</v>
      </c>
      <c r="K183" s="472">
        <f t="shared" si="44"/>
        <v>3753.76</v>
      </c>
      <c r="L183" s="473">
        <f t="shared" si="44"/>
        <v>3381.06</v>
      </c>
    </row>
    <row r="184" spans="1:12" ht="30" customHeight="1">
      <c r="A184" s="475" t="s">
        <v>843</v>
      </c>
      <c r="B184" s="476"/>
      <c r="C184" s="404" t="s">
        <v>844</v>
      </c>
      <c r="D184" s="377">
        <f>D185</f>
        <v>0</v>
      </c>
      <c r="E184" s="377">
        <f aca="true" t="shared" si="45" ref="E184:L184">E185</f>
        <v>0</v>
      </c>
      <c r="F184" s="377">
        <f t="shared" si="45"/>
        <v>0</v>
      </c>
      <c r="G184" s="377">
        <f t="shared" si="45"/>
        <v>0</v>
      </c>
      <c r="H184" s="377">
        <f t="shared" si="45"/>
        <v>0</v>
      </c>
      <c r="I184" s="377">
        <f t="shared" si="45"/>
        <v>0</v>
      </c>
      <c r="J184" s="377">
        <f t="shared" si="45"/>
        <v>0</v>
      </c>
      <c r="K184" s="377">
        <f t="shared" si="45"/>
        <v>0</v>
      </c>
      <c r="L184" s="378">
        <f t="shared" si="45"/>
        <v>0</v>
      </c>
    </row>
    <row r="185" spans="1:12" ht="18" customHeight="1">
      <c r="A185" s="397" t="s">
        <v>845</v>
      </c>
      <c r="B185" s="384"/>
      <c r="C185" s="376" t="s">
        <v>846</v>
      </c>
      <c r="D185" s="381">
        <f>SUM(D186:D188)</f>
        <v>0</v>
      </c>
      <c r="E185" s="381">
        <f aca="true" t="shared" si="46" ref="E185:L185">SUM(E186:E188)</f>
        <v>0</v>
      </c>
      <c r="F185" s="381">
        <f t="shared" si="46"/>
        <v>0</v>
      </c>
      <c r="G185" s="381">
        <f t="shared" si="46"/>
        <v>0</v>
      </c>
      <c r="H185" s="381">
        <f t="shared" si="46"/>
        <v>0</v>
      </c>
      <c r="I185" s="381">
        <f t="shared" si="46"/>
        <v>0</v>
      </c>
      <c r="J185" s="381">
        <f t="shared" si="46"/>
        <v>0</v>
      </c>
      <c r="K185" s="381">
        <f t="shared" si="46"/>
        <v>0</v>
      </c>
      <c r="L185" s="382">
        <f t="shared" si="46"/>
        <v>0</v>
      </c>
    </row>
    <row r="186" spans="1:12" ht="15" customHeight="1">
      <c r="A186" s="437"/>
      <c r="B186" s="398" t="s">
        <v>847</v>
      </c>
      <c r="C186" s="385" t="s">
        <v>848</v>
      </c>
      <c r="D186" s="386">
        <f>SUM(F186:I186)</f>
        <v>0</v>
      </c>
      <c r="E186" s="387"/>
      <c r="F186" s="387"/>
      <c r="G186" s="387"/>
      <c r="H186" s="387"/>
      <c r="I186" s="387"/>
      <c r="J186" s="387"/>
      <c r="K186" s="387"/>
      <c r="L186" s="390"/>
    </row>
    <row r="187" spans="1:12" ht="30" customHeight="1">
      <c r="A187" s="437"/>
      <c r="B187" s="24" t="s">
        <v>849</v>
      </c>
      <c r="C187" s="385" t="s">
        <v>850</v>
      </c>
      <c r="D187" s="386">
        <f>SUM(F187:I187)</f>
        <v>0</v>
      </c>
      <c r="E187" s="387"/>
      <c r="F187" s="387"/>
      <c r="G187" s="387"/>
      <c r="H187" s="387"/>
      <c r="I187" s="387"/>
      <c r="J187" s="387"/>
      <c r="K187" s="387"/>
      <c r="L187" s="390"/>
    </row>
    <row r="188" spans="1:12" ht="16.5" customHeight="1">
      <c r="A188" s="437"/>
      <c r="B188" s="24" t="s">
        <v>851</v>
      </c>
      <c r="C188" s="385" t="s">
        <v>852</v>
      </c>
      <c r="D188" s="386">
        <f>SUM(F188:I188)</f>
        <v>0</v>
      </c>
      <c r="E188" s="387"/>
      <c r="F188" s="387"/>
      <c r="G188" s="387"/>
      <c r="H188" s="387"/>
      <c r="I188" s="387"/>
      <c r="J188" s="387"/>
      <c r="K188" s="387"/>
      <c r="L188" s="390"/>
    </row>
    <row r="189" spans="1:12" ht="17.25" customHeight="1">
      <c r="A189" s="397" t="s">
        <v>853</v>
      </c>
      <c r="B189" s="418"/>
      <c r="C189" s="404" t="s">
        <v>854</v>
      </c>
      <c r="D189" s="377">
        <f>D190</f>
        <v>0</v>
      </c>
      <c r="E189" s="377">
        <f aca="true" t="shared" si="47" ref="E189:L189">E190</f>
        <v>0</v>
      </c>
      <c r="F189" s="377">
        <f t="shared" si="47"/>
        <v>0</v>
      </c>
      <c r="G189" s="377">
        <f t="shared" si="47"/>
        <v>0</v>
      </c>
      <c r="H189" s="377">
        <f t="shared" si="47"/>
        <v>0</v>
      </c>
      <c r="I189" s="377">
        <f t="shared" si="47"/>
        <v>0</v>
      </c>
      <c r="J189" s="377">
        <f t="shared" si="47"/>
        <v>0</v>
      </c>
      <c r="K189" s="377">
        <f t="shared" si="47"/>
        <v>0</v>
      </c>
      <c r="L189" s="378">
        <f t="shared" si="47"/>
        <v>0</v>
      </c>
    </row>
    <row r="190" spans="1:12" ht="30" customHeight="1">
      <c r="A190" s="433" t="s">
        <v>855</v>
      </c>
      <c r="B190" s="438"/>
      <c r="C190" s="376" t="s">
        <v>751</v>
      </c>
      <c r="D190" s="381">
        <f>SUM(D191:D199)</f>
        <v>0</v>
      </c>
      <c r="E190" s="381">
        <f>SUM(E191:E199)</f>
        <v>0</v>
      </c>
      <c r="F190" s="381">
        <f aca="true" t="shared" si="48" ref="F190:L190">SUM(F191:F199)</f>
        <v>0</v>
      </c>
      <c r="G190" s="381">
        <f t="shared" si="48"/>
        <v>0</v>
      </c>
      <c r="H190" s="381">
        <f t="shared" si="48"/>
        <v>0</v>
      </c>
      <c r="I190" s="381">
        <f t="shared" si="48"/>
        <v>0</v>
      </c>
      <c r="J190" s="381">
        <f t="shared" si="48"/>
        <v>0</v>
      </c>
      <c r="K190" s="381">
        <f t="shared" si="48"/>
        <v>0</v>
      </c>
      <c r="L190" s="382">
        <f t="shared" si="48"/>
        <v>0</v>
      </c>
    </row>
    <row r="191" spans="1:12" ht="15" customHeight="1">
      <c r="A191" s="397"/>
      <c r="B191" s="422" t="s">
        <v>856</v>
      </c>
      <c r="C191" s="385" t="s">
        <v>857</v>
      </c>
      <c r="D191" s="386">
        <f aca="true" t="shared" si="49" ref="D191:D199">SUM(F191:I191)</f>
        <v>0</v>
      </c>
      <c r="E191" s="387"/>
      <c r="F191" s="387"/>
      <c r="G191" s="387"/>
      <c r="H191" s="387"/>
      <c r="I191" s="387"/>
      <c r="J191" s="387"/>
      <c r="K191" s="387"/>
      <c r="L191" s="390"/>
    </row>
    <row r="192" spans="1:12" ht="15" customHeight="1">
      <c r="A192" s="397"/>
      <c r="B192" s="422" t="s">
        <v>858</v>
      </c>
      <c r="C192" s="385" t="s">
        <v>859</v>
      </c>
      <c r="D192" s="386">
        <f t="shared" si="49"/>
        <v>0</v>
      </c>
      <c r="E192" s="387"/>
      <c r="F192" s="387"/>
      <c r="G192" s="387"/>
      <c r="H192" s="387"/>
      <c r="I192" s="387"/>
      <c r="J192" s="387"/>
      <c r="K192" s="387"/>
      <c r="L192" s="390"/>
    </row>
    <row r="193" spans="1:12" ht="15" customHeight="1">
      <c r="A193" s="397"/>
      <c r="B193" s="422" t="s">
        <v>860</v>
      </c>
      <c r="C193" s="385" t="s">
        <v>861</v>
      </c>
      <c r="D193" s="386">
        <f t="shared" si="49"/>
        <v>0</v>
      </c>
      <c r="E193" s="387"/>
      <c r="F193" s="387"/>
      <c r="G193" s="387"/>
      <c r="H193" s="387"/>
      <c r="I193" s="387"/>
      <c r="J193" s="387"/>
      <c r="K193" s="387"/>
      <c r="L193" s="390"/>
    </row>
    <row r="194" spans="1:12" ht="15" customHeight="1">
      <c r="A194" s="397"/>
      <c r="B194" s="422" t="s">
        <v>862</v>
      </c>
      <c r="C194" s="385" t="s">
        <v>863</v>
      </c>
      <c r="D194" s="386">
        <f t="shared" si="49"/>
        <v>0</v>
      </c>
      <c r="E194" s="387"/>
      <c r="F194" s="387"/>
      <c r="G194" s="387"/>
      <c r="H194" s="387"/>
      <c r="I194" s="387"/>
      <c r="J194" s="387"/>
      <c r="K194" s="387"/>
      <c r="L194" s="390"/>
    </row>
    <row r="195" spans="1:12" ht="15" customHeight="1">
      <c r="A195" s="439"/>
      <c r="B195" s="422" t="s">
        <v>864</v>
      </c>
      <c r="C195" s="385" t="s">
        <v>865</v>
      </c>
      <c r="D195" s="386">
        <f>SUM(F195:I195)</f>
        <v>0</v>
      </c>
      <c r="E195" s="387"/>
      <c r="F195" s="387"/>
      <c r="G195" s="387"/>
      <c r="H195" s="387"/>
      <c r="I195" s="387"/>
      <c r="J195" s="387"/>
      <c r="K195" s="387"/>
      <c r="L195" s="390"/>
    </row>
    <row r="196" spans="1:12" ht="15" customHeight="1">
      <c r="A196" s="439"/>
      <c r="B196" s="422" t="s">
        <v>866</v>
      </c>
      <c r="C196" s="385" t="s">
        <v>867</v>
      </c>
      <c r="D196" s="386">
        <f t="shared" si="49"/>
        <v>0</v>
      </c>
      <c r="E196" s="387"/>
      <c r="F196" s="387"/>
      <c r="G196" s="387"/>
      <c r="H196" s="387"/>
      <c r="I196" s="387"/>
      <c r="J196" s="387"/>
      <c r="K196" s="387"/>
      <c r="L196" s="390"/>
    </row>
    <row r="197" spans="1:12" ht="15" customHeight="1">
      <c r="A197" s="439"/>
      <c r="B197" s="422" t="s">
        <v>868</v>
      </c>
      <c r="C197" s="385" t="s">
        <v>869</v>
      </c>
      <c r="D197" s="386">
        <f t="shared" si="49"/>
        <v>0</v>
      </c>
      <c r="E197" s="387"/>
      <c r="F197" s="387"/>
      <c r="G197" s="387"/>
      <c r="H197" s="387"/>
      <c r="I197" s="387"/>
      <c r="J197" s="387"/>
      <c r="K197" s="387"/>
      <c r="L197" s="390"/>
    </row>
    <row r="198" spans="1:12" ht="15" customHeight="1">
      <c r="A198" s="439"/>
      <c r="B198" s="398" t="s">
        <v>870</v>
      </c>
      <c r="C198" s="385" t="s">
        <v>871</v>
      </c>
      <c r="D198" s="386">
        <f t="shared" si="49"/>
        <v>0</v>
      </c>
      <c r="E198" s="387"/>
      <c r="F198" s="387"/>
      <c r="G198" s="387"/>
      <c r="H198" s="387"/>
      <c r="I198" s="387"/>
      <c r="J198" s="387"/>
      <c r="K198" s="387"/>
      <c r="L198" s="390"/>
    </row>
    <row r="199" spans="1:12" ht="15" customHeight="1">
      <c r="A199" s="439"/>
      <c r="B199" s="398" t="s">
        <v>872</v>
      </c>
      <c r="C199" s="385" t="s">
        <v>873</v>
      </c>
      <c r="D199" s="386">
        <f t="shared" si="49"/>
        <v>0</v>
      </c>
      <c r="E199" s="387"/>
      <c r="F199" s="387"/>
      <c r="G199" s="387"/>
      <c r="H199" s="387"/>
      <c r="I199" s="387"/>
      <c r="J199" s="387"/>
      <c r="K199" s="387"/>
      <c r="L199" s="390"/>
    </row>
    <row r="200" spans="1:12" ht="48.75" customHeight="1">
      <c r="A200" s="477" t="s">
        <v>874</v>
      </c>
      <c r="B200" s="478"/>
      <c r="C200" s="479">
        <v>56</v>
      </c>
      <c r="D200" s="377">
        <f>D201+D205+D209+D213+D217+D221+D225+D229+D233+D237+D241+D245+D249+D253</f>
        <v>0</v>
      </c>
      <c r="E200" s="377">
        <f aca="true" t="shared" si="50" ref="E200:L200">E201+E205+E209+E213+E217+E221+E225+E229+E233+E237+E241+E245+E249+E253</f>
        <v>0</v>
      </c>
      <c r="F200" s="377">
        <f t="shared" si="50"/>
        <v>0</v>
      </c>
      <c r="G200" s="377">
        <f t="shared" si="50"/>
        <v>0</v>
      </c>
      <c r="H200" s="377">
        <f t="shared" si="50"/>
        <v>0</v>
      </c>
      <c r="I200" s="377">
        <f t="shared" si="50"/>
        <v>0</v>
      </c>
      <c r="J200" s="377">
        <f t="shared" si="50"/>
        <v>0</v>
      </c>
      <c r="K200" s="377">
        <f t="shared" si="50"/>
        <v>0</v>
      </c>
      <c r="L200" s="378">
        <f t="shared" si="50"/>
        <v>0</v>
      </c>
    </row>
    <row r="201" spans="1:12" ht="29.25" customHeight="1">
      <c r="A201" s="480" t="s">
        <v>875</v>
      </c>
      <c r="B201" s="481"/>
      <c r="C201" s="385" t="s">
        <v>876</v>
      </c>
      <c r="D201" s="386">
        <f>SUM(D202:D204)</f>
        <v>0</v>
      </c>
      <c r="E201" s="386">
        <f aca="true" t="shared" si="51" ref="E201:L201">SUM(E202:E204)</f>
        <v>0</v>
      </c>
      <c r="F201" s="386">
        <f t="shared" si="51"/>
        <v>0</v>
      </c>
      <c r="G201" s="386">
        <f t="shared" si="51"/>
        <v>0</v>
      </c>
      <c r="H201" s="386">
        <f t="shared" si="51"/>
        <v>0</v>
      </c>
      <c r="I201" s="386">
        <f t="shared" si="51"/>
        <v>0</v>
      </c>
      <c r="J201" s="386">
        <f t="shared" si="51"/>
        <v>0</v>
      </c>
      <c r="K201" s="386">
        <f t="shared" si="51"/>
        <v>0</v>
      </c>
      <c r="L201" s="482">
        <f t="shared" si="51"/>
        <v>0</v>
      </c>
    </row>
    <row r="202" spans="1:12" ht="15" customHeight="1">
      <c r="A202" s="440"/>
      <c r="B202" s="483" t="s">
        <v>877</v>
      </c>
      <c r="C202" s="484" t="s">
        <v>878</v>
      </c>
      <c r="D202" s="386">
        <f>SUM(F202:I202)</f>
        <v>0</v>
      </c>
      <c r="E202" s="387"/>
      <c r="F202" s="387"/>
      <c r="G202" s="387"/>
      <c r="H202" s="387"/>
      <c r="I202" s="387"/>
      <c r="J202" s="387"/>
      <c r="K202" s="387"/>
      <c r="L202" s="390"/>
    </row>
    <row r="203" spans="1:12" ht="15" customHeight="1">
      <c r="A203" s="440"/>
      <c r="B203" s="483" t="s">
        <v>879</v>
      </c>
      <c r="C203" s="484" t="s">
        <v>880</v>
      </c>
      <c r="D203" s="386">
        <f>SUM(F203:I203)</f>
        <v>0</v>
      </c>
      <c r="E203" s="387"/>
      <c r="F203" s="387"/>
      <c r="G203" s="387"/>
      <c r="H203" s="387"/>
      <c r="I203" s="387"/>
      <c r="J203" s="387"/>
      <c r="K203" s="387"/>
      <c r="L203" s="390"/>
    </row>
    <row r="204" spans="1:12" ht="15" customHeight="1">
      <c r="A204" s="440"/>
      <c r="B204" s="483" t="s">
        <v>881</v>
      </c>
      <c r="C204" s="484" t="s">
        <v>882</v>
      </c>
      <c r="D204" s="386">
        <f>SUM(F204:I204)</f>
        <v>0</v>
      </c>
      <c r="E204" s="387"/>
      <c r="F204" s="387"/>
      <c r="G204" s="387"/>
      <c r="H204" s="387"/>
      <c r="I204" s="387"/>
      <c r="J204" s="387"/>
      <c r="K204" s="387"/>
      <c r="L204" s="390"/>
    </row>
    <row r="205" spans="1:12" ht="15" customHeight="1">
      <c r="A205" s="485" t="s">
        <v>883</v>
      </c>
      <c r="B205" s="162"/>
      <c r="C205" s="486" t="s">
        <v>884</v>
      </c>
      <c r="D205" s="386">
        <f>SUM(D206:D208)</f>
        <v>0</v>
      </c>
      <c r="E205" s="386">
        <f aca="true" t="shared" si="52" ref="E205:L205">SUM(E206:E208)</f>
        <v>0</v>
      </c>
      <c r="F205" s="386">
        <f t="shared" si="52"/>
        <v>0</v>
      </c>
      <c r="G205" s="386">
        <f t="shared" si="52"/>
        <v>0</v>
      </c>
      <c r="H205" s="386">
        <f t="shared" si="52"/>
        <v>0</v>
      </c>
      <c r="I205" s="386">
        <f t="shared" si="52"/>
        <v>0</v>
      </c>
      <c r="J205" s="386">
        <f t="shared" si="52"/>
        <v>0</v>
      </c>
      <c r="K205" s="386">
        <f t="shared" si="52"/>
        <v>0</v>
      </c>
      <c r="L205" s="482">
        <f t="shared" si="52"/>
        <v>0</v>
      </c>
    </row>
    <row r="206" spans="1:12" ht="15" customHeight="1">
      <c r="A206" s="440"/>
      <c r="B206" s="483" t="s">
        <v>877</v>
      </c>
      <c r="C206" s="484" t="s">
        <v>885</v>
      </c>
      <c r="D206" s="386">
        <f>SUM(F206:I206)</f>
        <v>0</v>
      </c>
      <c r="E206" s="387"/>
      <c r="F206" s="387"/>
      <c r="G206" s="387"/>
      <c r="H206" s="387"/>
      <c r="I206" s="387"/>
      <c r="J206" s="387"/>
      <c r="K206" s="387"/>
      <c r="L206" s="390"/>
    </row>
    <row r="207" spans="1:12" ht="15" customHeight="1">
      <c r="A207" s="440"/>
      <c r="B207" s="483" t="s">
        <v>879</v>
      </c>
      <c r="C207" s="484" t="s">
        <v>886</v>
      </c>
      <c r="D207" s="386">
        <f>SUM(F207:I207)</f>
        <v>0</v>
      </c>
      <c r="E207" s="387"/>
      <c r="F207" s="387"/>
      <c r="G207" s="387"/>
      <c r="H207" s="387"/>
      <c r="I207" s="387"/>
      <c r="J207" s="387"/>
      <c r="K207" s="387"/>
      <c r="L207" s="390"/>
    </row>
    <row r="208" spans="1:12" ht="15" customHeight="1">
      <c r="A208" s="440"/>
      <c r="B208" s="483" t="s">
        <v>887</v>
      </c>
      <c r="C208" s="484" t="s">
        <v>888</v>
      </c>
      <c r="D208" s="386">
        <f>SUM(F208:I208)</f>
        <v>0</v>
      </c>
      <c r="E208" s="387"/>
      <c r="F208" s="387"/>
      <c r="G208" s="387"/>
      <c r="H208" s="387"/>
      <c r="I208" s="387"/>
      <c r="J208" s="387"/>
      <c r="K208" s="387"/>
      <c r="L208" s="390"/>
    </row>
    <row r="209" spans="1:12" ht="15" customHeight="1">
      <c r="A209" s="485" t="s">
        <v>889</v>
      </c>
      <c r="B209" s="162"/>
      <c r="C209" s="486" t="s">
        <v>890</v>
      </c>
      <c r="D209" s="386">
        <f>SUM(D210:D212)</f>
        <v>0</v>
      </c>
      <c r="E209" s="386">
        <f aca="true" t="shared" si="53" ref="E209:L209">SUM(E210:E212)</f>
        <v>0</v>
      </c>
      <c r="F209" s="386">
        <f t="shared" si="53"/>
        <v>0</v>
      </c>
      <c r="G209" s="386">
        <f t="shared" si="53"/>
        <v>0</v>
      </c>
      <c r="H209" s="386">
        <f t="shared" si="53"/>
        <v>0</v>
      </c>
      <c r="I209" s="386">
        <f t="shared" si="53"/>
        <v>0</v>
      </c>
      <c r="J209" s="386">
        <f t="shared" si="53"/>
        <v>0</v>
      </c>
      <c r="K209" s="386">
        <f t="shared" si="53"/>
        <v>0</v>
      </c>
      <c r="L209" s="482">
        <f t="shared" si="53"/>
        <v>0</v>
      </c>
    </row>
    <row r="210" spans="1:12" ht="15" customHeight="1">
      <c r="A210" s="440"/>
      <c r="B210" s="483" t="s">
        <v>877</v>
      </c>
      <c r="C210" s="484" t="s">
        <v>891</v>
      </c>
      <c r="D210" s="386">
        <f>SUM(F210:I210)</f>
        <v>0</v>
      </c>
      <c r="E210" s="387"/>
      <c r="F210" s="387"/>
      <c r="G210" s="387"/>
      <c r="H210" s="387"/>
      <c r="I210" s="387"/>
      <c r="J210" s="387"/>
      <c r="K210" s="387"/>
      <c r="L210" s="390"/>
    </row>
    <row r="211" spans="1:12" ht="15" customHeight="1">
      <c r="A211" s="440"/>
      <c r="B211" s="483" t="s">
        <v>879</v>
      </c>
      <c r="C211" s="484" t="s">
        <v>892</v>
      </c>
      <c r="D211" s="386">
        <f>SUM(F211:I211)</f>
        <v>0</v>
      </c>
      <c r="E211" s="387"/>
      <c r="F211" s="387"/>
      <c r="G211" s="387"/>
      <c r="H211" s="387"/>
      <c r="I211" s="387"/>
      <c r="J211" s="387"/>
      <c r="K211" s="387"/>
      <c r="L211" s="390"/>
    </row>
    <row r="212" spans="1:12" ht="15" customHeight="1">
      <c r="A212" s="440"/>
      <c r="B212" s="483" t="s">
        <v>881</v>
      </c>
      <c r="C212" s="484" t="s">
        <v>893</v>
      </c>
      <c r="D212" s="386">
        <f>SUM(F212:I212)</f>
        <v>0</v>
      </c>
      <c r="E212" s="387"/>
      <c r="F212" s="387"/>
      <c r="G212" s="387"/>
      <c r="H212" s="387"/>
      <c r="I212" s="387"/>
      <c r="J212" s="387"/>
      <c r="K212" s="387"/>
      <c r="L212" s="390"/>
    </row>
    <row r="213" spans="1:12" ht="33.75" customHeight="1">
      <c r="A213" s="485" t="s">
        <v>894</v>
      </c>
      <c r="B213" s="162"/>
      <c r="C213" s="486" t="s">
        <v>895</v>
      </c>
      <c r="D213" s="386">
        <f>SUM(D214:D216)</f>
        <v>0</v>
      </c>
      <c r="E213" s="386">
        <f aca="true" t="shared" si="54" ref="E213:L213">SUM(E214:E216)</f>
        <v>0</v>
      </c>
      <c r="F213" s="386">
        <f t="shared" si="54"/>
        <v>0</v>
      </c>
      <c r="G213" s="386">
        <f t="shared" si="54"/>
        <v>0</v>
      </c>
      <c r="H213" s="386">
        <f t="shared" si="54"/>
        <v>0</v>
      </c>
      <c r="I213" s="386">
        <f t="shared" si="54"/>
        <v>0</v>
      </c>
      <c r="J213" s="386">
        <f t="shared" si="54"/>
        <v>0</v>
      </c>
      <c r="K213" s="386">
        <f t="shared" si="54"/>
        <v>0</v>
      </c>
      <c r="L213" s="482">
        <f t="shared" si="54"/>
        <v>0</v>
      </c>
    </row>
    <row r="214" spans="1:12" ht="15" customHeight="1">
      <c r="A214" s="440"/>
      <c r="B214" s="483" t="s">
        <v>877</v>
      </c>
      <c r="C214" s="484" t="s">
        <v>896</v>
      </c>
      <c r="D214" s="386">
        <f>SUM(F214:I214)</f>
        <v>0</v>
      </c>
      <c r="E214" s="387"/>
      <c r="F214" s="387"/>
      <c r="G214" s="387"/>
      <c r="H214" s="387"/>
      <c r="I214" s="387"/>
      <c r="J214" s="387"/>
      <c r="K214" s="387"/>
      <c r="L214" s="390"/>
    </row>
    <row r="215" spans="1:12" ht="15" customHeight="1">
      <c r="A215" s="440"/>
      <c r="B215" s="483" t="s">
        <v>879</v>
      </c>
      <c r="C215" s="484" t="s">
        <v>897</v>
      </c>
      <c r="D215" s="386">
        <f>SUM(F215:I215)</f>
        <v>0</v>
      </c>
      <c r="E215" s="387"/>
      <c r="F215" s="387"/>
      <c r="G215" s="387"/>
      <c r="H215" s="387"/>
      <c r="I215" s="387"/>
      <c r="J215" s="387"/>
      <c r="K215" s="387"/>
      <c r="L215" s="390"/>
    </row>
    <row r="216" spans="1:12" ht="15" customHeight="1">
      <c r="A216" s="440"/>
      <c r="B216" s="483" t="s">
        <v>881</v>
      </c>
      <c r="C216" s="484" t="s">
        <v>898</v>
      </c>
      <c r="D216" s="386">
        <f>SUM(F216:I216)</f>
        <v>0</v>
      </c>
      <c r="E216" s="387"/>
      <c r="F216" s="387"/>
      <c r="G216" s="387"/>
      <c r="H216" s="387"/>
      <c r="I216" s="387"/>
      <c r="J216" s="387"/>
      <c r="K216" s="387"/>
      <c r="L216" s="390"/>
    </row>
    <row r="217" spans="1:12" ht="30.75" customHeight="1">
      <c r="A217" s="485" t="s">
        <v>899</v>
      </c>
      <c r="B217" s="162"/>
      <c r="C217" s="486" t="s">
        <v>900</v>
      </c>
      <c r="D217" s="386">
        <f>SUM(D218:D220)</f>
        <v>0</v>
      </c>
      <c r="E217" s="386">
        <f aca="true" t="shared" si="55" ref="E217:L217">SUM(E218:E220)</f>
        <v>0</v>
      </c>
      <c r="F217" s="386">
        <f t="shared" si="55"/>
        <v>0</v>
      </c>
      <c r="G217" s="386">
        <f t="shared" si="55"/>
        <v>0</v>
      </c>
      <c r="H217" s="386">
        <f t="shared" si="55"/>
        <v>0</v>
      </c>
      <c r="I217" s="386">
        <f t="shared" si="55"/>
        <v>0</v>
      </c>
      <c r="J217" s="386">
        <f t="shared" si="55"/>
        <v>0</v>
      </c>
      <c r="K217" s="386">
        <f t="shared" si="55"/>
        <v>0</v>
      </c>
      <c r="L217" s="482">
        <f t="shared" si="55"/>
        <v>0</v>
      </c>
    </row>
    <row r="218" spans="1:12" ht="15" customHeight="1">
      <c r="A218" s="440"/>
      <c r="B218" s="483" t="s">
        <v>877</v>
      </c>
      <c r="C218" s="484" t="s">
        <v>901</v>
      </c>
      <c r="D218" s="386">
        <f>SUM(F218:I218)</f>
        <v>0</v>
      </c>
      <c r="E218" s="387"/>
      <c r="F218" s="387"/>
      <c r="G218" s="387"/>
      <c r="H218" s="387"/>
      <c r="I218" s="387"/>
      <c r="J218" s="387"/>
      <c r="K218" s="387"/>
      <c r="L218" s="390"/>
    </row>
    <row r="219" spans="1:12" ht="15" customHeight="1">
      <c r="A219" s="440"/>
      <c r="B219" s="483" t="s">
        <v>879</v>
      </c>
      <c r="C219" s="484" t="s">
        <v>902</v>
      </c>
      <c r="D219" s="386">
        <f>SUM(F219:I219)</f>
        <v>0</v>
      </c>
      <c r="E219" s="387"/>
      <c r="F219" s="387"/>
      <c r="G219" s="387"/>
      <c r="H219" s="387"/>
      <c r="I219" s="387"/>
      <c r="J219" s="387"/>
      <c r="K219" s="387"/>
      <c r="L219" s="390"/>
    </row>
    <row r="220" spans="1:12" ht="15" customHeight="1">
      <c r="A220" s="440"/>
      <c r="B220" s="483" t="s">
        <v>881</v>
      </c>
      <c r="C220" s="484" t="s">
        <v>903</v>
      </c>
      <c r="D220" s="386">
        <f>SUM(F220:I220)</f>
        <v>0</v>
      </c>
      <c r="E220" s="387"/>
      <c r="F220" s="387"/>
      <c r="G220" s="387"/>
      <c r="H220" s="387"/>
      <c r="I220" s="387"/>
      <c r="J220" s="387"/>
      <c r="K220" s="387"/>
      <c r="L220" s="390"/>
    </row>
    <row r="221" spans="1:12" ht="29.25" customHeight="1">
      <c r="A221" s="485" t="s">
        <v>904</v>
      </c>
      <c r="B221" s="162"/>
      <c r="C221" s="486" t="s">
        <v>905</v>
      </c>
      <c r="D221" s="386">
        <f>SUM(D222:D224)</f>
        <v>0</v>
      </c>
      <c r="E221" s="386">
        <f aca="true" t="shared" si="56" ref="E221:L221">SUM(E222:E224)</f>
        <v>0</v>
      </c>
      <c r="F221" s="386">
        <f t="shared" si="56"/>
        <v>0</v>
      </c>
      <c r="G221" s="386">
        <f t="shared" si="56"/>
        <v>0</v>
      </c>
      <c r="H221" s="386">
        <f t="shared" si="56"/>
        <v>0</v>
      </c>
      <c r="I221" s="386">
        <f t="shared" si="56"/>
        <v>0</v>
      </c>
      <c r="J221" s="386">
        <f t="shared" si="56"/>
        <v>0</v>
      </c>
      <c r="K221" s="386">
        <f t="shared" si="56"/>
        <v>0</v>
      </c>
      <c r="L221" s="482">
        <f t="shared" si="56"/>
        <v>0</v>
      </c>
    </row>
    <row r="222" spans="1:12" ht="15" customHeight="1">
      <c r="A222" s="440"/>
      <c r="B222" s="483" t="s">
        <v>877</v>
      </c>
      <c r="C222" s="484" t="s">
        <v>906</v>
      </c>
      <c r="D222" s="386">
        <f>SUM(F222:I222)</f>
        <v>0</v>
      </c>
      <c r="E222" s="387"/>
      <c r="F222" s="387"/>
      <c r="G222" s="387"/>
      <c r="H222" s="387"/>
      <c r="I222" s="387"/>
      <c r="J222" s="387"/>
      <c r="K222" s="387"/>
      <c r="L222" s="390"/>
    </row>
    <row r="223" spans="1:12" ht="15" customHeight="1">
      <c r="A223" s="440"/>
      <c r="B223" s="483" t="s">
        <v>879</v>
      </c>
      <c r="C223" s="484" t="s">
        <v>907</v>
      </c>
      <c r="D223" s="386">
        <f>SUM(F223:I223)</f>
        <v>0</v>
      </c>
      <c r="E223" s="387"/>
      <c r="F223" s="387"/>
      <c r="G223" s="387"/>
      <c r="H223" s="387"/>
      <c r="I223" s="387"/>
      <c r="J223" s="387"/>
      <c r="K223" s="387"/>
      <c r="L223" s="390"/>
    </row>
    <row r="224" spans="1:12" ht="15" customHeight="1">
      <c r="A224" s="440"/>
      <c r="B224" s="483" t="s">
        <v>881</v>
      </c>
      <c r="C224" s="484" t="s">
        <v>908</v>
      </c>
      <c r="D224" s="386">
        <f>SUM(F224:I224)</f>
        <v>0</v>
      </c>
      <c r="E224" s="387"/>
      <c r="F224" s="387"/>
      <c r="G224" s="387"/>
      <c r="H224" s="387"/>
      <c r="I224" s="387"/>
      <c r="J224" s="387"/>
      <c r="K224" s="387"/>
      <c r="L224" s="390"/>
    </row>
    <row r="225" spans="1:12" ht="30.75" customHeight="1">
      <c r="A225" s="485" t="s">
        <v>909</v>
      </c>
      <c r="B225" s="162"/>
      <c r="C225" s="486" t="s">
        <v>910</v>
      </c>
      <c r="D225" s="386">
        <f>SUM(D226:D228)</f>
        <v>0</v>
      </c>
      <c r="E225" s="386">
        <f aca="true" t="shared" si="57" ref="E225:L225">SUM(E226:E228)</f>
        <v>0</v>
      </c>
      <c r="F225" s="386">
        <f t="shared" si="57"/>
        <v>0</v>
      </c>
      <c r="G225" s="386">
        <f t="shared" si="57"/>
        <v>0</v>
      </c>
      <c r="H225" s="386">
        <f t="shared" si="57"/>
        <v>0</v>
      </c>
      <c r="I225" s="386">
        <f t="shared" si="57"/>
        <v>0</v>
      </c>
      <c r="J225" s="386">
        <f t="shared" si="57"/>
        <v>0</v>
      </c>
      <c r="K225" s="386">
        <f t="shared" si="57"/>
        <v>0</v>
      </c>
      <c r="L225" s="482">
        <f t="shared" si="57"/>
        <v>0</v>
      </c>
    </row>
    <row r="226" spans="1:12" ht="15" customHeight="1">
      <c r="A226" s="440"/>
      <c r="B226" s="483" t="s">
        <v>877</v>
      </c>
      <c r="C226" s="484" t="s">
        <v>911</v>
      </c>
      <c r="D226" s="386">
        <f>SUM(F226:I226)</f>
        <v>0</v>
      </c>
      <c r="E226" s="387"/>
      <c r="F226" s="387"/>
      <c r="G226" s="387"/>
      <c r="H226" s="387"/>
      <c r="I226" s="387"/>
      <c r="J226" s="387"/>
      <c r="K226" s="387"/>
      <c r="L226" s="390"/>
    </row>
    <row r="227" spans="1:12" ht="15" customHeight="1">
      <c r="A227" s="440"/>
      <c r="B227" s="483" t="s">
        <v>879</v>
      </c>
      <c r="C227" s="484" t="s">
        <v>912</v>
      </c>
      <c r="D227" s="386">
        <f>SUM(F227:I227)</f>
        <v>0</v>
      </c>
      <c r="E227" s="387"/>
      <c r="F227" s="387"/>
      <c r="G227" s="387"/>
      <c r="H227" s="387"/>
      <c r="I227" s="387"/>
      <c r="J227" s="387"/>
      <c r="K227" s="387"/>
      <c r="L227" s="390"/>
    </row>
    <row r="228" spans="1:12" ht="15" customHeight="1">
      <c r="A228" s="440"/>
      <c r="B228" s="483" t="s">
        <v>881</v>
      </c>
      <c r="C228" s="484" t="s">
        <v>913</v>
      </c>
      <c r="D228" s="386">
        <f>SUM(F228:I228)</f>
        <v>0</v>
      </c>
      <c r="E228" s="387"/>
      <c r="F228" s="387"/>
      <c r="G228" s="387"/>
      <c r="H228" s="387"/>
      <c r="I228" s="387"/>
      <c r="J228" s="387"/>
      <c r="K228" s="387"/>
      <c r="L228" s="390"/>
    </row>
    <row r="229" spans="1:12" ht="33" customHeight="1">
      <c r="A229" s="487" t="s">
        <v>914</v>
      </c>
      <c r="B229" s="488"/>
      <c r="C229" s="486" t="s">
        <v>915</v>
      </c>
      <c r="D229" s="386">
        <f>SUM(D230:D232)</f>
        <v>0</v>
      </c>
      <c r="E229" s="386">
        <f aca="true" t="shared" si="58" ref="E229:L229">SUM(E230:E232)</f>
        <v>0</v>
      </c>
      <c r="F229" s="386">
        <f t="shared" si="58"/>
        <v>0</v>
      </c>
      <c r="G229" s="386">
        <f t="shared" si="58"/>
        <v>0</v>
      </c>
      <c r="H229" s="386">
        <f t="shared" si="58"/>
        <v>0</v>
      </c>
      <c r="I229" s="386">
        <f t="shared" si="58"/>
        <v>0</v>
      </c>
      <c r="J229" s="386">
        <f t="shared" si="58"/>
        <v>0</v>
      </c>
      <c r="K229" s="386">
        <f t="shared" si="58"/>
        <v>0</v>
      </c>
      <c r="L229" s="482">
        <f t="shared" si="58"/>
        <v>0</v>
      </c>
    </row>
    <row r="230" spans="1:12" ht="15" customHeight="1">
      <c r="A230" s="18"/>
      <c r="B230" s="483" t="s">
        <v>877</v>
      </c>
      <c r="C230" s="486" t="s">
        <v>916</v>
      </c>
      <c r="D230" s="386">
        <f>SUM(F230:I230)</f>
        <v>0</v>
      </c>
      <c r="E230" s="387"/>
      <c r="F230" s="387"/>
      <c r="G230" s="387"/>
      <c r="H230" s="387"/>
      <c r="I230" s="387"/>
      <c r="J230" s="387"/>
      <c r="K230" s="387"/>
      <c r="L230" s="390"/>
    </row>
    <row r="231" spans="1:12" ht="15" customHeight="1">
      <c r="A231" s="18"/>
      <c r="B231" s="483" t="s">
        <v>879</v>
      </c>
      <c r="C231" s="486" t="s">
        <v>917</v>
      </c>
      <c r="D231" s="386">
        <f>SUM(F231:I231)</f>
        <v>0</v>
      </c>
      <c r="E231" s="387"/>
      <c r="F231" s="387"/>
      <c r="G231" s="387"/>
      <c r="H231" s="387"/>
      <c r="I231" s="387"/>
      <c r="J231" s="387"/>
      <c r="K231" s="387"/>
      <c r="L231" s="390"/>
    </row>
    <row r="232" spans="1:12" ht="15" customHeight="1">
      <c r="A232" s="18"/>
      <c r="B232" s="483" t="s">
        <v>881</v>
      </c>
      <c r="C232" s="486" t="s">
        <v>918</v>
      </c>
      <c r="D232" s="386">
        <f>SUM(F232:I232)</f>
        <v>0</v>
      </c>
      <c r="E232" s="387"/>
      <c r="F232" s="387"/>
      <c r="G232" s="387"/>
      <c r="H232" s="387"/>
      <c r="I232" s="387"/>
      <c r="J232" s="387"/>
      <c r="K232" s="387"/>
      <c r="L232" s="390"/>
    </row>
    <row r="233" spans="1:12" ht="15" customHeight="1">
      <c r="A233" s="487" t="s">
        <v>919</v>
      </c>
      <c r="B233" s="488"/>
      <c r="C233" s="486" t="s">
        <v>920</v>
      </c>
      <c r="D233" s="386">
        <f>SUM(D234:D236)</f>
        <v>0</v>
      </c>
      <c r="E233" s="386">
        <f aca="true" t="shared" si="59" ref="E233:L233">SUM(E234:E236)</f>
        <v>0</v>
      </c>
      <c r="F233" s="386">
        <f t="shared" si="59"/>
        <v>0</v>
      </c>
      <c r="G233" s="386">
        <f t="shared" si="59"/>
        <v>0</v>
      </c>
      <c r="H233" s="386">
        <f t="shared" si="59"/>
        <v>0</v>
      </c>
      <c r="I233" s="386">
        <f t="shared" si="59"/>
        <v>0</v>
      </c>
      <c r="J233" s="386">
        <f t="shared" si="59"/>
        <v>0</v>
      </c>
      <c r="K233" s="386">
        <f t="shared" si="59"/>
        <v>0</v>
      </c>
      <c r="L233" s="482">
        <f t="shared" si="59"/>
        <v>0</v>
      </c>
    </row>
    <row r="234" spans="1:12" ht="15" customHeight="1">
      <c r="A234" s="18"/>
      <c r="B234" s="483" t="s">
        <v>877</v>
      </c>
      <c r="C234" s="486" t="s">
        <v>921</v>
      </c>
      <c r="D234" s="386">
        <f>SUM(F234:I234)</f>
        <v>0</v>
      </c>
      <c r="E234" s="387"/>
      <c r="F234" s="387"/>
      <c r="G234" s="387"/>
      <c r="H234" s="387"/>
      <c r="I234" s="387"/>
      <c r="J234" s="387"/>
      <c r="K234" s="387"/>
      <c r="L234" s="390"/>
    </row>
    <row r="235" spans="1:12" ht="15" customHeight="1">
      <c r="A235" s="18"/>
      <c r="B235" s="483" t="s">
        <v>879</v>
      </c>
      <c r="C235" s="486" t="s">
        <v>922</v>
      </c>
      <c r="D235" s="386">
        <f>SUM(F235:I235)</f>
        <v>0</v>
      </c>
      <c r="E235" s="387"/>
      <c r="F235" s="387"/>
      <c r="G235" s="387"/>
      <c r="H235" s="387"/>
      <c r="I235" s="387"/>
      <c r="J235" s="387"/>
      <c r="K235" s="387"/>
      <c r="L235" s="390"/>
    </row>
    <row r="236" spans="1:12" ht="15" customHeight="1">
      <c r="A236" s="18"/>
      <c r="B236" s="483" t="s">
        <v>881</v>
      </c>
      <c r="C236" s="486" t="s">
        <v>923</v>
      </c>
      <c r="D236" s="386">
        <f>SUM(F236:I236)</f>
        <v>0</v>
      </c>
      <c r="E236" s="387"/>
      <c r="F236" s="387"/>
      <c r="G236" s="387"/>
      <c r="H236" s="387"/>
      <c r="I236" s="387"/>
      <c r="J236" s="387"/>
      <c r="K236" s="387"/>
      <c r="L236" s="390"/>
    </row>
    <row r="237" spans="1:12" ht="15" customHeight="1">
      <c r="A237" s="489" t="s">
        <v>924</v>
      </c>
      <c r="B237" s="490"/>
      <c r="C237" s="486" t="s">
        <v>925</v>
      </c>
      <c r="D237" s="386">
        <f>SUM(D238:D240)</f>
        <v>0</v>
      </c>
      <c r="E237" s="386">
        <f aca="true" t="shared" si="60" ref="E237:L237">SUM(E238:E240)</f>
        <v>0</v>
      </c>
      <c r="F237" s="386">
        <f t="shared" si="60"/>
        <v>0</v>
      </c>
      <c r="G237" s="386">
        <f t="shared" si="60"/>
        <v>0</v>
      </c>
      <c r="H237" s="386">
        <f t="shared" si="60"/>
        <v>0</v>
      </c>
      <c r="I237" s="386">
        <f t="shared" si="60"/>
        <v>0</v>
      </c>
      <c r="J237" s="386">
        <f t="shared" si="60"/>
        <v>0</v>
      </c>
      <c r="K237" s="386">
        <f t="shared" si="60"/>
        <v>0</v>
      </c>
      <c r="L237" s="482">
        <f t="shared" si="60"/>
        <v>0</v>
      </c>
    </row>
    <row r="238" spans="1:12" ht="15" customHeight="1">
      <c r="A238" s="491"/>
      <c r="B238" s="483" t="s">
        <v>877</v>
      </c>
      <c r="C238" s="486" t="s">
        <v>926</v>
      </c>
      <c r="D238" s="386">
        <f>SUM(F238:I238)</f>
        <v>0</v>
      </c>
      <c r="E238" s="387"/>
      <c r="F238" s="387"/>
      <c r="G238" s="387"/>
      <c r="H238" s="387"/>
      <c r="I238" s="387"/>
      <c r="J238" s="387"/>
      <c r="K238" s="387"/>
      <c r="L238" s="390"/>
    </row>
    <row r="239" spans="1:12" ht="15" customHeight="1">
      <c r="A239" s="491"/>
      <c r="B239" s="483" t="s">
        <v>879</v>
      </c>
      <c r="C239" s="486" t="s">
        <v>927</v>
      </c>
      <c r="D239" s="386">
        <f>SUM(F239:I239)</f>
        <v>0</v>
      </c>
      <c r="E239" s="387"/>
      <c r="F239" s="387"/>
      <c r="G239" s="387"/>
      <c r="H239" s="387"/>
      <c r="I239" s="387"/>
      <c r="J239" s="387"/>
      <c r="K239" s="387"/>
      <c r="L239" s="390"/>
    </row>
    <row r="240" spans="1:12" ht="15" customHeight="1">
      <c r="A240" s="491"/>
      <c r="B240" s="483" t="s">
        <v>881</v>
      </c>
      <c r="C240" s="486" t="s">
        <v>928</v>
      </c>
      <c r="D240" s="386">
        <f>SUM(F240:I240)</f>
        <v>0</v>
      </c>
      <c r="E240" s="387"/>
      <c r="F240" s="387"/>
      <c r="G240" s="387"/>
      <c r="H240" s="387"/>
      <c r="I240" s="387"/>
      <c r="J240" s="387"/>
      <c r="K240" s="387"/>
      <c r="L240" s="390"/>
    </row>
    <row r="241" spans="1:12" ht="27.75" customHeight="1">
      <c r="A241" s="489" t="s">
        <v>929</v>
      </c>
      <c r="B241" s="490"/>
      <c r="C241" s="486" t="s">
        <v>930</v>
      </c>
      <c r="D241" s="386">
        <f>SUM(D242:D244)</f>
        <v>0</v>
      </c>
      <c r="E241" s="386">
        <f aca="true" t="shared" si="61" ref="E241:L241">SUM(E242:E244)</f>
        <v>0</v>
      </c>
      <c r="F241" s="386">
        <f t="shared" si="61"/>
        <v>0</v>
      </c>
      <c r="G241" s="386">
        <f t="shared" si="61"/>
        <v>0</v>
      </c>
      <c r="H241" s="386">
        <f t="shared" si="61"/>
        <v>0</v>
      </c>
      <c r="I241" s="386">
        <f t="shared" si="61"/>
        <v>0</v>
      </c>
      <c r="J241" s="386">
        <f t="shared" si="61"/>
        <v>0</v>
      </c>
      <c r="K241" s="386">
        <f t="shared" si="61"/>
        <v>0</v>
      </c>
      <c r="L241" s="482">
        <f t="shared" si="61"/>
        <v>0</v>
      </c>
    </row>
    <row r="242" spans="1:12" ht="15" customHeight="1">
      <c r="A242" s="491"/>
      <c r="B242" s="483" t="s">
        <v>877</v>
      </c>
      <c r="C242" s="486" t="s">
        <v>931</v>
      </c>
      <c r="D242" s="386">
        <f>SUM(F242:I242)</f>
        <v>0</v>
      </c>
      <c r="E242" s="387"/>
      <c r="F242" s="387"/>
      <c r="G242" s="387"/>
      <c r="H242" s="387"/>
      <c r="I242" s="387"/>
      <c r="J242" s="387"/>
      <c r="K242" s="387"/>
      <c r="L242" s="390"/>
    </row>
    <row r="243" spans="1:12" ht="15" customHeight="1">
      <c r="A243" s="491"/>
      <c r="B243" s="483" t="s">
        <v>879</v>
      </c>
      <c r="C243" s="486" t="s">
        <v>932</v>
      </c>
      <c r="D243" s="386">
        <f>SUM(F243:I243)</f>
        <v>0</v>
      </c>
      <c r="E243" s="387"/>
      <c r="F243" s="387"/>
      <c r="G243" s="387"/>
      <c r="H243" s="387"/>
      <c r="I243" s="387"/>
      <c r="J243" s="387"/>
      <c r="K243" s="387"/>
      <c r="L243" s="390"/>
    </row>
    <row r="244" spans="1:12" ht="15" customHeight="1">
      <c r="A244" s="491"/>
      <c r="B244" s="483" t="s">
        <v>881</v>
      </c>
      <c r="C244" s="486" t="s">
        <v>933</v>
      </c>
      <c r="D244" s="386">
        <f>SUM(F244:I244)</f>
        <v>0</v>
      </c>
      <c r="E244" s="387"/>
      <c r="F244" s="387"/>
      <c r="G244" s="387"/>
      <c r="H244" s="387"/>
      <c r="I244" s="387"/>
      <c r="J244" s="387"/>
      <c r="K244" s="387"/>
      <c r="L244" s="390"/>
    </row>
    <row r="245" spans="1:12" ht="30" customHeight="1">
      <c r="A245" s="492" t="s">
        <v>934</v>
      </c>
      <c r="B245" s="493"/>
      <c r="C245" s="486" t="s">
        <v>935</v>
      </c>
      <c r="D245" s="386">
        <f>SUM(D246:D248)</f>
        <v>0</v>
      </c>
      <c r="E245" s="386">
        <f aca="true" t="shared" si="62" ref="E245:L245">SUM(E246:E248)</f>
        <v>0</v>
      </c>
      <c r="F245" s="386">
        <f t="shared" si="62"/>
        <v>0</v>
      </c>
      <c r="G245" s="386">
        <f t="shared" si="62"/>
        <v>0</v>
      </c>
      <c r="H245" s="386">
        <f t="shared" si="62"/>
        <v>0</v>
      </c>
      <c r="I245" s="386">
        <f t="shared" si="62"/>
        <v>0</v>
      </c>
      <c r="J245" s="386">
        <f t="shared" si="62"/>
        <v>0</v>
      </c>
      <c r="K245" s="386">
        <f t="shared" si="62"/>
        <v>0</v>
      </c>
      <c r="L245" s="482">
        <f t="shared" si="62"/>
        <v>0</v>
      </c>
    </row>
    <row r="246" spans="1:12" ht="15" customHeight="1">
      <c r="A246" s="491"/>
      <c r="B246" s="483" t="s">
        <v>877</v>
      </c>
      <c r="C246" s="486" t="s">
        <v>936</v>
      </c>
      <c r="D246" s="386">
        <f>SUM(F246:I246)</f>
        <v>0</v>
      </c>
      <c r="E246" s="387"/>
      <c r="F246" s="387"/>
      <c r="G246" s="387"/>
      <c r="H246" s="387"/>
      <c r="I246" s="387"/>
      <c r="J246" s="387"/>
      <c r="K246" s="387"/>
      <c r="L246" s="390"/>
    </row>
    <row r="247" spans="1:12" ht="15" customHeight="1">
      <c r="A247" s="491"/>
      <c r="B247" s="483" t="s">
        <v>879</v>
      </c>
      <c r="C247" s="486" t="s">
        <v>937</v>
      </c>
      <c r="D247" s="386">
        <f>SUM(F247:I247)</f>
        <v>0</v>
      </c>
      <c r="E247" s="387"/>
      <c r="F247" s="387"/>
      <c r="G247" s="387"/>
      <c r="H247" s="387"/>
      <c r="I247" s="387"/>
      <c r="J247" s="387"/>
      <c r="K247" s="387"/>
      <c r="L247" s="390"/>
    </row>
    <row r="248" spans="1:12" ht="15" customHeight="1">
      <c r="A248" s="491"/>
      <c r="B248" s="483" t="s">
        <v>881</v>
      </c>
      <c r="C248" s="486" t="s">
        <v>938</v>
      </c>
      <c r="D248" s="386">
        <f>SUM(F248:I248)</f>
        <v>0</v>
      </c>
      <c r="E248" s="387"/>
      <c r="F248" s="387"/>
      <c r="G248" s="387"/>
      <c r="H248" s="387"/>
      <c r="I248" s="387"/>
      <c r="J248" s="387"/>
      <c r="K248" s="387"/>
      <c r="L248" s="390"/>
    </row>
    <row r="249" spans="1:12" ht="18" customHeight="1">
      <c r="A249" s="492" t="s">
        <v>939</v>
      </c>
      <c r="B249" s="493"/>
      <c r="C249" s="486" t="s">
        <v>940</v>
      </c>
      <c r="D249" s="386">
        <f>SUM(D250:D252)</f>
        <v>0</v>
      </c>
      <c r="E249" s="386">
        <f aca="true" t="shared" si="63" ref="E249:L249">SUM(E250:E252)</f>
        <v>0</v>
      </c>
      <c r="F249" s="386">
        <f t="shared" si="63"/>
        <v>0</v>
      </c>
      <c r="G249" s="386">
        <f t="shared" si="63"/>
        <v>0</v>
      </c>
      <c r="H249" s="386">
        <f t="shared" si="63"/>
        <v>0</v>
      </c>
      <c r="I249" s="386">
        <f t="shared" si="63"/>
        <v>0</v>
      </c>
      <c r="J249" s="386">
        <f t="shared" si="63"/>
        <v>0</v>
      </c>
      <c r="K249" s="386">
        <f t="shared" si="63"/>
        <v>0</v>
      </c>
      <c r="L249" s="482">
        <f t="shared" si="63"/>
        <v>0</v>
      </c>
    </row>
    <row r="250" spans="1:12" ht="15" customHeight="1">
      <c r="A250" s="491"/>
      <c r="B250" s="483" t="s">
        <v>877</v>
      </c>
      <c r="C250" s="486" t="s">
        <v>941</v>
      </c>
      <c r="D250" s="386">
        <f>SUM(F250:I250)</f>
        <v>0</v>
      </c>
      <c r="E250" s="387"/>
      <c r="F250" s="387"/>
      <c r="G250" s="387"/>
      <c r="H250" s="387"/>
      <c r="I250" s="387"/>
      <c r="J250" s="387"/>
      <c r="K250" s="387"/>
      <c r="L250" s="390"/>
    </row>
    <row r="251" spans="1:12" ht="15" customHeight="1">
      <c r="A251" s="491"/>
      <c r="B251" s="483" t="s">
        <v>879</v>
      </c>
      <c r="C251" s="486" t="s">
        <v>942</v>
      </c>
      <c r="D251" s="386">
        <f>SUM(F251:I251)</f>
        <v>0</v>
      </c>
      <c r="E251" s="387"/>
      <c r="F251" s="387"/>
      <c r="G251" s="387"/>
      <c r="H251" s="387"/>
      <c r="I251" s="387"/>
      <c r="J251" s="387"/>
      <c r="K251" s="387"/>
      <c r="L251" s="390"/>
    </row>
    <row r="252" spans="1:12" ht="15" customHeight="1">
      <c r="A252" s="491"/>
      <c r="B252" s="483" t="s">
        <v>881</v>
      </c>
      <c r="C252" s="486" t="s">
        <v>943</v>
      </c>
      <c r="D252" s="386">
        <f>SUM(F252:I252)</f>
        <v>0</v>
      </c>
      <c r="E252" s="387"/>
      <c r="F252" s="387"/>
      <c r="G252" s="387"/>
      <c r="H252" s="387"/>
      <c r="I252" s="387"/>
      <c r="J252" s="387"/>
      <c r="K252" s="387"/>
      <c r="L252" s="390"/>
    </row>
    <row r="253" spans="1:12" ht="27.75" customHeight="1">
      <c r="A253" s="492" t="s">
        <v>0</v>
      </c>
      <c r="B253" s="493"/>
      <c r="C253" s="486" t="s">
        <v>1</v>
      </c>
      <c r="D253" s="386">
        <f>SUM(D254:D256)</f>
        <v>0</v>
      </c>
      <c r="E253" s="386">
        <f aca="true" t="shared" si="64" ref="E253:L253">SUM(E254:E256)</f>
        <v>0</v>
      </c>
      <c r="F253" s="386">
        <f t="shared" si="64"/>
        <v>0</v>
      </c>
      <c r="G253" s="386">
        <f t="shared" si="64"/>
        <v>0</v>
      </c>
      <c r="H253" s="386">
        <f t="shared" si="64"/>
        <v>0</v>
      </c>
      <c r="I253" s="386">
        <f t="shared" si="64"/>
        <v>0</v>
      </c>
      <c r="J253" s="386">
        <f t="shared" si="64"/>
        <v>0</v>
      </c>
      <c r="K253" s="386">
        <f t="shared" si="64"/>
        <v>0</v>
      </c>
      <c r="L253" s="482">
        <f t="shared" si="64"/>
        <v>0</v>
      </c>
    </row>
    <row r="254" spans="1:12" ht="15" customHeight="1">
      <c r="A254" s="491"/>
      <c r="B254" s="483" t="s">
        <v>877</v>
      </c>
      <c r="C254" s="486" t="s">
        <v>2</v>
      </c>
      <c r="D254" s="386">
        <f>SUM(F254:I254)</f>
        <v>0</v>
      </c>
      <c r="E254" s="387"/>
      <c r="F254" s="387"/>
      <c r="G254" s="387"/>
      <c r="H254" s="387"/>
      <c r="I254" s="387"/>
      <c r="J254" s="387"/>
      <c r="K254" s="387"/>
      <c r="L254" s="390"/>
    </row>
    <row r="255" spans="1:12" ht="15" customHeight="1">
      <c r="A255" s="491"/>
      <c r="B255" s="483" t="s">
        <v>879</v>
      </c>
      <c r="C255" s="486" t="s">
        <v>3</v>
      </c>
      <c r="D255" s="386">
        <f>SUM(F255:I255)</f>
        <v>0</v>
      </c>
      <c r="E255" s="387"/>
      <c r="F255" s="387"/>
      <c r="G255" s="387"/>
      <c r="H255" s="387"/>
      <c r="I255" s="387"/>
      <c r="J255" s="387"/>
      <c r="K255" s="387"/>
      <c r="L255" s="390"/>
    </row>
    <row r="256" spans="1:12" ht="15" customHeight="1">
      <c r="A256" s="491"/>
      <c r="B256" s="483" t="s">
        <v>881</v>
      </c>
      <c r="C256" s="486" t="s">
        <v>4</v>
      </c>
      <c r="D256" s="386">
        <f>SUM(F256:I256)</f>
        <v>0</v>
      </c>
      <c r="E256" s="387"/>
      <c r="F256" s="387"/>
      <c r="G256" s="387"/>
      <c r="H256" s="387"/>
      <c r="I256" s="387"/>
      <c r="J256" s="387"/>
      <c r="K256" s="387"/>
      <c r="L256" s="390"/>
    </row>
    <row r="257" spans="1:12" ht="15" customHeight="1">
      <c r="A257" s="449" t="s">
        <v>5</v>
      </c>
      <c r="B257" s="494"/>
      <c r="C257" s="404" t="s">
        <v>6</v>
      </c>
      <c r="D257" s="377">
        <f>D258+D265+D268</f>
        <v>2053.23</v>
      </c>
      <c r="E257" s="377">
        <f aca="true" t="shared" si="65" ref="E257:L257">E258+E265+E268</f>
        <v>0</v>
      </c>
      <c r="F257" s="377">
        <f t="shared" si="65"/>
        <v>352</v>
      </c>
      <c r="G257" s="377">
        <f t="shared" si="65"/>
        <v>460.23</v>
      </c>
      <c r="H257" s="377">
        <f t="shared" si="65"/>
        <v>621</v>
      </c>
      <c r="I257" s="377">
        <f t="shared" si="65"/>
        <v>620</v>
      </c>
      <c r="J257" s="377">
        <f t="shared" si="65"/>
        <v>4174.42</v>
      </c>
      <c r="K257" s="377">
        <f t="shared" si="65"/>
        <v>3753.76</v>
      </c>
      <c r="L257" s="378">
        <f t="shared" si="65"/>
        <v>3381.06</v>
      </c>
    </row>
    <row r="258" spans="1:12" ht="15" customHeight="1">
      <c r="A258" s="399" t="s">
        <v>7</v>
      </c>
      <c r="B258" s="398"/>
      <c r="C258" s="495">
        <v>71</v>
      </c>
      <c r="D258" s="377">
        <f>D259+D264</f>
        <v>2053.23</v>
      </c>
      <c r="E258" s="377">
        <f aca="true" t="shared" si="66" ref="E258:L258">E259+E264</f>
        <v>0</v>
      </c>
      <c r="F258" s="377">
        <f t="shared" si="66"/>
        <v>352</v>
      </c>
      <c r="G258" s="377">
        <f t="shared" si="66"/>
        <v>460.23</v>
      </c>
      <c r="H258" s="377">
        <f t="shared" si="66"/>
        <v>621</v>
      </c>
      <c r="I258" s="377">
        <f t="shared" si="66"/>
        <v>620</v>
      </c>
      <c r="J258" s="377">
        <f t="shared" si="66"/>
        <v>4174.42</v>
      </c>
      <c r="K258" s="377">
        <f t="shared" si="66"/>
        <v>3753.76</v>
      </c>
      <c r="L258" s="378">
        <f t="shared" si="66"/>
        <v>3381.06</v>
      </c>
    </row>
    <row r="259" spans="1:12" ht="15" customHeight="1">
      <c r="A259" s="397" t="s">
        <v>8</v>
      </c>
      <c r="B259" s="398"/>
      <c r="C259" s="495" t="s">
        <v>9</v>
      </c>
      <c r="D259" s="381">
        <f>SUM(D260:D263)</f>
        <v>481</v>
      </c>
      <c r="E259" s="381">
        <f aca="true" t="shared" si="67" ref="E259:L259">SUM(E260:E263)</f>
        <v>0</v>
      </c>
      <c r="F259" s="381">
        <f t="shared" si="67"/>
        <v>352</v>
      </c>
      <c r="G259" s="381">
        <f t="shared" si="67"/>
        <v>14</v>
      </c>
      <c r="H259" s="381">
        <f t="shared" si="67"/>
        <v>35</v>
      </c>
      <c r="I259" s="381">
        <f t="shared" si="67"/>
        <v>80</v>
      </c>
      <c r="J259" s="381">
        <f t="shared" si="67"/>
        <v>1047.3</v>
      </c>
      <c r="K259" s="381">
        <f t="shared" si="67"/>
        <v>946</v>
      </c>
      <c r="L259" s="382">
        <f t="shared" si="67"/>
        <v>1344.3</v>
      </c>
    </row>
    <row r="260" spans="1:12" ht="15" customHeight="1">
      <c r="A260" s="397"/>
      <c r="B260" s="398" t="s">
        <v>10</v>
      </c>
      <c r="C260" s="496" t="s">
        <v>11</v>
      </c>
      <c r="D260" s="386">
        <f>SUM(F260:I260)</f>
        <v>0</v>
      </c>
      <c r="E260" s="387"/>
      <c r="F260" s="387"/>
      <c r="G260" s="387"/>
      <c r="H260" s="387"/>
      <c r="I260" s="387"/>
      <c r="J260" s="387"/>
      <c r="K260" s="387"/>
      <c r="L260" s="390"/>
    </row>
    <row r="261" spans="1:12" ht="15" customHeight="1">
      <c r="A261" s="497"/>
      <c r="B261" s="406" t="s">
        <v>12</v>
      </c>
      <c r="C261" s="496" t="s">
        <v>13</v>
      </c>
      <c r="D261" s="386">
        <f>SUM(F261:I261)</f>
        <v>393.21</v>
      </c>
      <c r="E261" s="387">
        <v>0</v>
      </c>
      <c r="F261" s="387">
        <v>352</v>
      </c>
      <c r="G261" s="387">
        <v>4</v>
      </c>
      <c r="H261" s="387">
        <f>35+2.21</f>
        <v>37.21</v>
      </c>
      <c r="I261" s="387">
        <v>0</v>
      </c>
      <c r="J261" s="387">
        <v>1047.3</v>
      </c>
      <c r="K261" s="387">
        <v>946</v>
      </c>
      <c r="L261" s="390">
        <v>1344.3</v>
      </c>
    </row>
    <row r="262" spans="1:12" ht="15" customHeight="1">
      <c r="A262" s="397"/>
      <c r="B262" s="384" t="s">
        <v>14</v>
      </c>
      <c r="C262" s="496" t="s">
        <v>15</v>
      </c>
      <c r="D262" s="386">
        <f>SUM(F262:I262)</f>
        <v>0</v>
      </c>
      <c r="E262" s="387"/>
      <c r="F262" s="387"/>
      <c r="G262" s="387"/>
      <c r="H262" s="387"/>
      <c r="I262" s="387"/>
      <c r="J262" s="387"/>
      <c r="K262" s="387"/>
      <c r="L262" s="390"/>
    </row>
    <row r="263" spans="1:12" ht="15" customHeight="1">
      <c r="A263" s="397"/>
      <c r="B263" s="384" t="s">
        <v>16</v>
      </c>
      <c r="C263" s="496" t="s">
        <v>17</v>
      </c>
      <c r="D263" s="386">
        <f>SUM(F263:I263)</f>
        <v>87.79</v>
      </c>
      <c r="E263" s="387">
        <v>0</v>
      </c>
      <c r="F263" s="387">
        <v>0</v>
      </c>
      <c r="G263" s="387">
        <v>10</v>
      </c>
      <c r="H263" s="387">
        <v>-2.21</v>
      </c>
      <c r="I263" s="387">
        <v>80</v>
      </c>
      <c r="J263" s="387"/>
      <c r="K263" s="387"/>
      <c r="L263" s="390"/>
    </row>
    <row r="264" spans="1:12" ht="15" customHeight="1">
      <c r="A264" s="397" t="s">
        <v>18</v>
      </c>
      <c r="B264" s="384"/>
      <c r="C264" s="495" t="s">
        <v>19</v>
      </c>
      <c r="D264" s="381">
        <f>SUM(F264:I264)</f>
        <v>1572.23</v>
      </c>
      <c r="E264" s="407">
        <v>0</v>
      </c>
      <c r="F264" s="407">
        <v>0</v>
      </c>
      <c r="G264" s="407">
        <f>366.23+80</f>
        <v>446.23</v>
      </c>
      <c r="H264" s="407">
        <f>540+46</f>
        <v>586</v>
      </c>
      <c r="I264" s="407">
        <v>540</v>
      </c>
      <c r="J264" s="407">
        <v>3127.12</v>
      </c>
      <c r="K264" s="407">
        <v>2807.76</v>
      </c>
      <c r="L264" s="410">
        <v>2036.76</v>
      </c>
    </row>
    <row r="265" spans="1:12" ht="15" customHeight="1">
      <c r="A265" s="399" t="s">
        <v>20</v>
      </c>
      <c r="B265" s="384"/>
      <c r="C265" s="495">
        <v>72</v>
      </c>
      <c r="D265" s="377">
        <f>D266</f>
        <v>0</v>
      </c>
      <c r="E265" s="377">
        <f aca="true" t="shared" si="68" ref="E265:L266">E266</f>
        <v>0</v>
      </c>
      <c r="F265" s="377">
        <f t="shared" si="68"/>
        <v>0</v>
      </c>
      <c r="G265" s="377">
        <f t="shared" si="68"/>
        <v>0</v>
      </c>
      <c r="H265" s="377">
        <f t="shared" si="68"/>
        <v>0</v>
      </c>
      <c r="I265" s="377">
        <f t="shared" si="68"/>
        <v>0</v>
      </c>
      <c r="J265" s="377">
        <f t="shared" si="68"/>
        <v>0</v>
      </c>
      <c r="K265" s="377">
        <f t="shared" si="68"/>
        <v>0</v>
      </c>
      <c r="L265" s="378">
        <f t="shared" si="68"/>
        <v>0</v>
      </c>
    </row>
    <row r="266" spans="1:12" ht="15" customHeight="1">
      <c r="A266" s="498" t="s">
        <v>21</v>
      </c>
      <c r="B266" s="499"/>
      <c r="C266" s="495" t="s">
        <v>22</v>
      </c>
      <c r="D266" s="381">
        <f>D267</f>
        <v>0</v>
      </c>
      <c r="E266" s="381">
        <f t="shared" si="68"/>
        <v>0</v>
      </c>
      <c r="F266" s="381">
        <f t="shared" si="68"/>
        <v>0</v>
      </c>
      <c r="G266" s="381">
        <f t="shared" si="68"/>
        <v>0</v>
      </c>
      <c r="H266" s="381">
        <f t="shared" si="68"/>
        <v>0</v>
      </c>
      <c r="I266" s="381">
        <f t="shared" si="68"/>
        <v>0</v>
      </c>
      <c r="J266" s="381">
        <f t="shared" si="68"/>
        <v>0</v>
      </c>
      <c r="K266" s="381">
        <f t="shared" si="68"/>
        <v>0</v>
      </c>
      <c r="L266" s="382">
        <f t="shared" si="68"/>
        <v>0</v>
      </c>
    </row>
    <row r="267" spans="1:12" ht="15" customHeight="1">
      <c r="A267" s="498"/>
      <c r="B267" s="384" t="s">
        <v>23</v>
      </c>
      <c r="C267" s="385" t="s">
        <v>24</v>
      </c>
      <c r="D267" s="386">
        <f>SUM(F267:I267)</f>
        <v>0</v>
      </c>
      <c r="E267" s="387"/>
      <c r="F267" s="387"/>
      <c r="G267" s="387"/>
      <c r="H267" s="387"/>
      <c r="I267" s="387"/>
      <c r="J267" s="387"/>
      <c r="K267" s="387"/>
      <c r="L267" s="390"/>
    </row>
    <row r="268" spans="1:12" ht="15" customHeight="1">
      <c r="A268" s="498" t="s">
        <v>25</v>
      </c>
      <c r="B268" s="499"/>
      <c r="C268" s="500">
        <v>75</v>
      </c>
      <c r="D268" s="381">
        <f>SUM(F268:I268)</f>
        <v>0</v>
      </c>
      <c r="E268" s="408"/>
      <c r="F268" s="408"/>
      <c r="G268" s="408"/>
      <c r="H268" s="408"/>
      <c r="I268" s="408"/>
      <c r="J268" s="408"/>
      <c r="K268" s="408"/>
      <c r="L268" s="409"/>
    </row>
    <row r="269" spans="1:12" ht="15" customHeight="1">
      <c r="A269" s="449" t="s">
        <v>26</v>
      </c>
      <c r="B269" s="450"/>
      <c r="C269" s="376" t="s">
        <v>801</v>
      </c>
      <c r="D269" s="377">
        <f>D270</f>
        <v>0</v>
      </c>
      <c r="E269" s="377">
        <f aca="true" t="shared" si="69" ref="E269:L270">E270</f>
        <v>0</v>
      </c>
      <c r="F269" s="377">
        <f t="shared" si="69"/>
        <v>0</v>
      </c>
      <c r="G269" s="377">
        <f t="shared" si="69"/>
        <v>0</v>
      </c>
      <c r="H269" s="377">
        <f t="shared" si="69"/>
        <v>0</v>
      </c>
      <c r="I269" s="377">
        <f t="shared" si="69"/>
        <v>0</v>
      </c>
      <c r="J269" s="377">
        <f t="shared" si="69"/>
        <v>0</v>
      </c>
      <c r="K269" s="377">
        <f t="shared" si="69"/>
        <v>0</v>
      </c>
      <c r="L269" s="378">
        <f t="shared" si="69"/>
        <v>0</v>
      </c>
    </row>
    <row r="270" spans="1:12" ht="15" customHeight="1">
      <c r="A270" s="454" t="s">
        <v>27</v>
      </c>
      <c r="B270" s="420"/>
      <c r="C270" s="404" t="s">
        <v>809</v>
      </c>
      <c r="D270" s="377">
        <f>D271</f>
        <v>0</v>
      </c>
      <c r="E270" s="377">
        <f t="shared" si="69"/>
        <v>0</v>
      </c>
      <c r="F270" s="377">
        <f t="shared" si="69"/>
        <v>0</v>
      </c>
      <c r="G270" s="377">
        <f t="shared" si="69"/>
        <v>0</v>
      </c>
      <c r="H270" s="377">
        <f t="shared" si="69"/>
        <v>0</v>
      </c>
      <c r="I270" s="377">
        <f t="shared" si="69"/>
        <v>0</v>
      </c>
      <c r="J270" s="377">
        <f t="shared" si="69"/>
        <v>0</v>
      </c>
      <c r="K270" s="377">
        <f t="shared" si="69"/>
        <v>0</v>
      </c>
      <c r="L270" s="378">
        <f t="shared" si="69"/>
        <v>0</v>
      </c>
    </row>
    <row r="271" spans="1:12" ht="26.25" customHeight="1">
      <c r="A271" s="501" t="s">
        <v>28</v>
      </c>
      <c r="B271" s="502"/>
      <c r="C271" s="376" t="s">
        <v>29</v>
      </c>
      <c r="D271" s="381">
        <f>SUM(F271:I271)</f>
        <v>0</v>
      </c>
      <c r="E271" s="407"/>
      <c r="F271" s="407"/>
      <c r="G271" s="407"/>
      <c r="H271" s="407"/>
      <c r="I271" s="407"/>
      <c r="J271" s="407"/>
      <c r="K271" s="407"/>
      <c r="L271" s="410"/>
    </row>
    <row r="272" spans="1:12" ht="35.25" customHeight="1">
      <c r="A272" s="503" t="s">
        <v>30</v>
      </c>
      <c r="B272" s="504"/>
      <c r="C272" s="404" t="s">
        <v>829</v>
      </c>
      <c r="D272" s="63">
        <f>D273</f>
        <v>0</v>
      </c>
      <c r="E272" s="63">
        <f aca="true" t="shared" si="70" ref="E272:L273">E273</f>
        <v>0</v>
      </c>
      <c r="F272" s="63">
        <f t="shared" si="70"/>
        <v>0</v>
      </c>
      <c r="G272" s="63">
        <f t="shared" si="70"/>
        <v>0</v>
      </c>
      <c r="H272" s="63">
        <f t="shared" si="70"/>
        <v>0</v>
      </c>
      <c r="I272" s="63">
        <f t="shared" si="70"/>
        <v>0</v>
      </c>
      <c r="J272" s="63">
        <f t="shared" si="70"/>
        <v>0</v>
      </c>
      <c r="K272" s="63">
        <f t="shared" si="70"/>
        <v>0</v>
      </c>
      <c r="L272" s="64">
        <f t="shared" si="70"/>
        <v>0</v>
      </c>
    </row>
    <row r="273" spans="1:12" ht="26.25" customHeight="1">
      <c r="A273" s="455" t="s">
        <v>31</v>
      </c>
      <c r="B273" s="275"/>
      <c r="C273" s="376" t="s">
        <v>831</v>
      </c>
      <c r="D273" s="456">
        <f>D274</f>
        <v>0</v>
      </c>
      <c r="E273" s="456">
        <f t="shared" si="70"/>
        <v>0</v>
      </c>
      <c r="F273" s="456">
        <f t="shared" si="70"/>
        <v>0</v>
      </c>
      <c r="G273" s="456">
        <f t="shared" si="70"/>
        <v>0</v>
      </c>
      <c r="H273" s="456">
        <f t="shared" si="70"/>
        <v>0</v>
      </c>
      <c r="I273" s="456">
        <f t="shared" si="70"/>
        <v>0</v>
      </c>
      <c r="J273" s="456">
        <f t="shared" si="70"/>
        <v>0</v>
      </c>
      <c r="K273" s="456">
        <f t="shared" si="70"/>
        <v>0</v>
      </c>
      <c r="L273" s="457">
        <f t="shared" si="70"/>
        <v>0</v>
      </c>
    </row>
    <row r="274" spans="1:12" ht="25.5">
      <c r="A274" s="397"/>
      <c r="B274" s="458" t="s">
        <v>32</v>
      </c>
      <c r="C274" s="376" t="s">
        <v>33</v>
      </c>
      <c r="D274" s="381">
        <f>SUM(F274:I274)</f>
        <v>0</v>
      </c>
      <c r="E274" s="459"/>
      <c r="F274" s="459"/>
      <c r="G274" s="459"/>
      <c r="H274" s="459"/>
      <c r="I274" s="459"/>
      <c r="J274" s="459"/>
      <c r="K274" s="459"/>
      <c r="L274" s="460"/>
    </row>
    <row r="275" spans="1:12" ht="16.5" customHeight="1">
      <c r="A275" s="461" t="s">
        <v>834</v>
      </c>
      <c r="B275" s="462"/>
      <c r="C275" s="376" t="s">
        <v>835</v>
      </c>
      <c r="D275" s="377"/>
      <c r="E275" s="408"/>
      <c r="F275" s="408"/>
      <c r="G275" s="408"/>
      <c r="H275" s="408"/>
      <c r="I275" s="408"/>
      <c r="J275" s="408"/>
      <c r="K275" s="408"/>
      <c r="L275" s="409"/>
    </row>
    <row r="276" spans="1:12" ht="16.5" customHeight="1">
      <c r="A276" s="397" t="s">
        <v>34</v>
      </c>
      <c r="B276" s="411"/>
      <c r="C276" s="463" t="s">
        <v>837</v>
      </c>
      <c r="D276" s="381">
        <f>D277</f>
        <v>0</v>
      </c>
      <c r="E276" s="381">
        <f aca="true" t="shared" si="71" ref="E276:L276">E277</f>
        <v>0</v>
      </c>
      <c r="F276" s="381">
        <f t="shared" si="71"/>
        <v>0</v>
      </c>
      <c r="G276" s="381">
        <f t="shared" si="71"/>
        <v>0</v>
      </c>
      <c r="H276" s="381">
        <f t="shared" si="71"/>
        <v>0</v>
      </c>
      <c r="I276" s="381">
        <f t="shared" si="71"/>
        <v>0</v>
      </c>
      <c r="J276" s="381">
        <f t="shared" si="71"/>
        <v>0</v>
      </c>
      <c r="K276" s="381">
        <f t="shared" si="71"/>
        <v>0</v>
      </c>
      <c r="L276" s="382">
        <f t="shared" si="71"/>
        <v>0</v>
      </c>
    </row>
    <row r="277" spans="1:12" ht="12.75">
      <c r="A277" s="440"/>
      <c r="B277" s="468" t="s">
        <v>485</v>
      </c>
      <c r="C277" s="464" t="s">
        <v>35</v>
      </c>
      <c r="D277" s="386">
        <f>SUM(F277:I277)</f>
        <v>0</v>
      </c>
      <c r="E277" s="387"/>
      <c r="F277" s="387"/>
      <c r="G277" s="387"/>
      <c r="H277" s="387"/>
      <c r="I277" s="387"/>
      <c r="J277" s="387"/>
      <c r="K277" s="387"/>
      <c r="L277" s="390"/>
    </row>
    <row r="278" spans="1:12" s="467" customFormat="1" ht="12.75">
      <c r="A278" s="465" t="s">
        <v>36</v>
      </c>
      <c r="B278" s="466"/>
      <c r="C278" s="463" t="s">
        <v>840</v>
      </c>
      <c r="D278" s="381">
        <f>D279</f>
        <v>2</v>
      </c>
      <c r="E278" s="381">
        <f aca="true" t="shared" si="72" ref="E278:L278">E279</f>
        <v>0</v>
      </c>
      <c r="F278" s="381">
        <f t="shared" si="72"/>
        <v>2</v>
      </c>
      <c r="G278" s="381">
        <f t="shared" si="72"/>
        <v>0</v>
      </c>
      <c r="H278" s="381">
        <f t="shared" si="72"/>
        <v>0</v>
      </c>
      <c r="I278" s="381">
        <f t="shared" si="72"/>
        <v>0</v>
      </c>
      <c r="J278" s="381">
        <f t="shared" si="72"/>
        <v>0</v>
      </c>
      <c r="K278" s="381">
        <f t="shared" si="72"/>
        <v>0</v>
      </c>
      <c r="L278" s="382">
        <f t="shared" si="72"/>
        <v>0</v>
      </c>
    </row>
    <row r="279" spans="1:12" ht="13.5" thickBot="1">
      <c r="A279" s="505"/>
      <c r="B279" s="506" t="s">
        <v>491</v>
      </c>
      <c r="C279" s="507" t="s">
        <v>37</v>
      </c>
      <c r="D279" s="508">
        <f>SUM(F279:I279)</f>
        <v>2</v>
      </c>
      <c r="E279" s="509"/>
      <c r="F279" s="509">
        <v>2</v>
      </c>
      <c r="G279" s="509"/>
      <c r="H279" s="509"/>
      <c r="I279" s="509"/>
      <c r="J279" s="509"/>
      <c r="K279" s="509"/>
      <c r="L279" s="510"/>
    </row>
    <row r="280" spans="1:12" ht="12.75">
      <c r="A280" s="344"/>
      <c r="B280" s="511"/>
      <c r="C280" s="344"/>
      <c r="D280" s="344"/>
      <c r="E280" s="344"/>
      <c r="F280" s="344"/>
      <c r="G280" s="344"/>
      <c r="H280" s="344"/>
      <c r="I280" s="344"/>
      <c r="J280" s="344"/>
      <c r="K280" s="344"/>
      <c r="L280" s="344"/>
    </row>
    <row r="281" spans="1:12" ht="12.75">
      <c r="A281" s="512" t="s">
        <v>304</v>
      </c>
      <c r="B281" s="512"/>
      <c r="C281" s="512"/>
      <c r="D281" s="512"/>
      <c r="E281" s="512" t="s">
        <v>305</v>
      </c>
      <c r="F281" s="512"/>
      <c r="G281" s="512"/>
      <c r="H281" s="512"/>
      <c r="I281" s="512"/>
      <c r="J281" s="512"/>
      <c r="K281" s="512"/>
      <c r="L281" s="512"/>
    </row>
    <row r="282" spans="1:12" ht="12.75">
      <c r="A282" s="513"/>
      <c r="B282" s="513"/>
      <c r="C282" s="513"/>
      <c r="D282" s="513"/>
      <c r="E282" s="512"/>
      <c r="F282" s="512"/>
      <c r="G282" s="512"/>
      <c r="H282" s="512"/>
      <c r="I282" s="512"/>
      <c r="J282" s="512"/>
      <c r="K282" s="512"/>
      <c r="L282" s="512"/>
    </row>
    <row r="283" spans="1:3" ht="12.75">
      <c r="A283" s="514"/>
      <c r="B283" s="515"/>
      <c r="C283" s="515"/>
    </row>
    <row r="284" spans="1:6" ht="12.75">
      <c r="A284" s="516"/>
      <c r="B284" s="516"/>
      <c r="F284" s="332"/>
    </row>
    <row r="285" spans="1:2" ht="12.75">
      <c r="A285" s="517"/>
      <c r="B285" s="517"/>
    </row>
    <row r="286" spans="1:2" ht="12.75">
      <c r="A286" s="517"/>
      <c r="B286" s="517"/>
    </row>
    <row r="287" spans="1:8" ht="29.25" customHeight="1">
      <c r="A287" s="518"/>
      <c r="B287" s="518"/>
      <c r="C287" s="519"/>
      <c r="D287" s="520"/>
      <c r="E287" s="520"/>
      <c r="F287" s="520"/>
      <c r="G287" s="520"/>
      <c r="H287" s="520"/>
    </row>
    <row r="288" spans="1:8" ht="12.75">
      <c r="A288" s="517"/>
      <c r="B288" s="517"/>
      <c r="C288" s="520"/>
      <c r="D288" s="520"/>
      <c r="E288" s="520"/>
      <c r="F288" s="520"/>
      <c r="G288" s="520"/>
      <c r="H288" s="520"/>
    </row>
  </sheetData>
  <mergeCells count="71">
    <mergeCell ref="A284:B284"/>
    <mergeCell ref="A285:B285"/>
    <mergeCell ref="A286:B286"/>
    <mergeCell ref="A288:B288"/>
    <mergeCell ref="A273:B273"/>
    <mergeCell ref="A281:D281"/>
    <mergeCell ref="E281:L281"/>
    <mergeCell ref="A282:D282"/>
    <mergeCell ref="E282:L282"/>
    <mergeCell ref="A249:B249"/>
    <mergeCell ref="A253:B253"/>
    <mergeCell ref="A271:B271"/>
    <mergeCell ref="A272:B272"/>
    <mergeCell ref="A233:B233"/>
    <mergeCell ref="A237:B237"/>
    <mergeCell ref="A241:B241"/>
    <mergeCell ref="A245:B245"/>
    <mergeCell ref="A217:B217"/>
    <mergeCell ref="A221:B221"/>
    <mergeCell ref="A225:B225"/>
    <mergeCell ref="A229:B229"/>
    <mergeCell ref="A201:B201"/>
    <mergeCell ref="A205:B205"/>
    <mergeCell ref="A209:B209"/>
    <mergeCell ref="A213:B213"/>
    <mergeCell ref="A183:B183"/>
    <mergeCell ref="A184:B184"/>
    <mergeCell ref="A190:B190"/>
    <mergeCell ref="A200:B200"/>
    <mergeCell ref="A163:B163"/>
    <mergeCell ref="A166:B166"/>
    <mergeCell ref="A175:B175"/>
    <mergeCell ref="A176:B176"/>
    <mergeCell ref="A148:B148"/>
    <mergeCell ref="A152:B152"/>
    <mergeCell ref="A153:B153"/>
    <mergeCell ref="A156:B156"/>
    <mergeCell ref="A122:B122"/>
    <mergeCell ref="A123:B123"/>
    <mergeCell ref="A136:B136"/>
    <mergeCell ref="A139:B139"/>
    <mergeCell ref="A88:B88"/>
    <mergeCell ref="A91:B91"/>
    <mergeCell ref="A93:B93"/>
    <mergeCell ref="A106:B106"/>
    <mergeCell ref="A75:B75"/>
    <mergeCell ref="A80:B80"/>
    <mergeCell ref="A83:B83"/>
    <mergeCell ref="A84:B84"/>
    <mergeCell ref="A16:B16"/>
    <mergeCell ref="A46:B46"/>
    <mergeCell ref="A67:B67"/>
    <mergeCell ref="A74:B74"/>
    <mergeCell ref="A12:B12"/>
    <mergeCell ref="A13:B13"/>
    <mergeCell ref="A14:B14"/>
    <mergeCell ref="A15:B15"/>
    <mergeCell ref="A9:B11"/>
    <mergeCell ref="C9:C11"/>
    <mergeCell ref="D9:I9"/>
    <mergeCell ref="J9:L9"/>
    <mergeCell ref="D10:E10"/>
    <mergeCell ref="F10:I10"/>
    <mergeCell ref="J10:J11"/>
    <mergeCell ref="K10:K11"/>
    <mergeCell ref="L10:L11"/>
    <mergeCell ref="A5:L5"/>
    <mergeCell ref="A6:L6"/>
    <mergeCell ref="B7:I7"/>
    <mergeCell ref="H8:I8"/>
    <mergeCell ref="J8:L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Catalina Olteanu</dc:creator>
  <cp:keywords/>
  <dc:description/>
  <cp:lastModifiedBy>despit2-xp</cp:lastModifiedBy>
  <cp:lastPrinted>2014-11-20T05:47:21Z</cp:lastPrinted>
  <dcterms:created xsi:type="dcterms:W3CDTF">2014-01-14T06:40:31Z</dcterms:created>
  <dcterms:modified xsi:type="dcterms:W3CDTF">2015-01-27T11:14:12Z</dcterms:modified>
  <cp:category/>
  <cp:version/>
  <cp:contentType/>
  <cp:contentStatus/>
</cp:coreProperties>
</file>